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WPI" sheetId="1" r:id="rId1"/>
  </sheets>
  <definedNames>
    <definedName name="_xlnm.Print_Area" localSheetId="0">'WPI'!$A$1:$M$556</definedName>
    <definedName name="_xlnm.Print_Titles" localSheetId="0">'WPI'!$2:$4</definedName>
  </definedNames>
  <calcPr fullCalcOnLoad="1"/>
</workbook>
</file>

<file path=xl/sharedStrings.xml><?xml version="1.0" encoding="utf-8"?>
<sst xmlns="http://schemas.openxmlformats.org/spreadsheetml/2006/main" count="793" uniqueCount="237">
  <si>
    <t>Lp.</t>
  </si>
  <si>
    <t>Nazwa projektu</t>
  </si>
  <si>
    <t>Lata realizacji</t>
  </si>
  <si>
    <t>OGÓŁEM</t>
  </si>
  <si>
    <t>Planowane płatności w latach [PLN]</t>
  </si>
  <si>
    <t>INFRASTRUKTURA TECHNICZNA</t>
  </si>
  <si>
    <t>Uwagi</t>
  </si>
  <si>
    <t>2014-2015</t>
  </si>
  <si>
    <t>2018-2019</t>
  </si>
  <si>
    <t>Szacowana wartość całkowita [PLN]</t>
  </si>
  <si>
    <t>inne źródła finansowania (dotacje, subwencje)</t>
  </si>
  <si>
    <t>udział finansowy partnerów</t>
  </si>
  <si>
    <t>fundusze UE</t>
  </si>
  <si>
    <t>inne źródła finansowania (dotacje, subwencje) NPPDL</t>
  </si>
  <si>
    <t>UMiG Tolkmicko</t>
  </si>
  <si>
    <t>inne źródła finansowania (dotacje, subwencje) - NPPDL</t>
  </si>
  <si>
    <t>Rewitalizacja i standaryzacja portów i przystani nadzalewowych</t>
  </si>
  <si>
    <t xml:space="preserve">inne źródła finansowania (dotacje, subwencje) </t>
  </si>
  <si>
    <t xml:space="preserve">udział finansowy partnerów      </t>
  </si>
  <si>
    <t>2015-2016</t>
  </si>
  <si>
    <t>2016-2017</t>
  </si>
  <si>
    <t>Szpital Powiatowy sp. z o.o. w Pasłęku</t>
  </si>
  <si>
    <t>inne źródła finansowania PFRON</t>
  </si>
  <si>
    <t>Zakup aparatu RTG do pracownii radiologicznej w Szpitalu Powiatowym Sp. z o.o. w Pasłęku</t>
  </si>
  <si>
    <t>Szpital Powiatowy Sp. z o.o. w Pasłęku</t>
  </si>
  <si>
    <t xml:space="preserve">Wieloletni   Plan   Inwestycyjny   Powiatu  Elbląskiego  na lata  2014 -  2020  </t>
  </si>
  <si>
    <t xml:space="preserve">inne źródła finansowania </t>
  </si>
  <si>
    <t>inne źródła finansowania NPPDL</t>
  </si>
  <si>
    <t xml:space="preserve">inne źródła finansowania NPPDL </t>
  </si>
  <si>
    <t>INFRASTRUKTURA SPOŁECZNA</t>
  </si>
  <si>
    <t>INWESTYCJE OŚWIATOWE</t>
  </si>
  <si>
    <t>INWESTYCJE - ZDROWIE</t>
  </si>
  <si>
    <t>INWESTYCJE - OPIEKA SPOŁECZNA (DPS)</t>
  </si>
  <si>
    <t>OGÓŁEM INFRASTRUKTURA SPOŁECZNA</t>
  </si>
  <si>
    <t>OGÓŁEM WPI</t>
  </si>
  <si>
    <t>2014-2020</t>
  </si>
  <si>
    <t>2014-2016</t>
  </si>
  <si>
    <t>Przebudowa Placu Grunwaldzkiego w Pasłęku</t>
  </si>
  <si>
    <t>Rozbudowa Liceum Plastycznego w Gronowie Górnym - etap I (budowa bursy i I budynku szkolnego)</t>
  </si>
  <si>
    <t>2015-2017</t>
  </si>
  <si>
    <t>inne źródła finansowania (dotacje, subwencje) Ministerstwo Sportu i Turystyki</t>
  </si>
  <si>
    <t>inne źródła finansowania (dotacje, subwencje) Ministerstwo Infrastruktury rezerwa subwencji ogólnej</t>
  </si>
  <si>
    <t>inne źródła finansowania</t>
  </si>
  <si>
    <t>inne źródła finansowania Ministerstwo Infrastruktury rezerwa subwencji ogólnej</t>
  </si>
  <si>
    <t>inne źródła finansowania  Ministerstwo Infrastruktury rezerwa subwencji ogólnej</t>
  </si>
  <si>
    <t>2019-2020</t>
  </si>
  <si>
    <t>Docieplenie ścian sali gimnastycznej i remont dachu na sali gimnastycznej przy Zespole Szkół w Pasłęku</t>
  </si>
  <si>
    <t>DPS w Tolkmicku</t>
  </si>
  <si>
    <t>Zakup dwóch budynków na potrzeby instytucjonalnej pieczy zastępczej</t>
  </si>
  <si>
    <t>ZAZ Kamionek Wielki</t>
  </si>
  <si>
    <t>OGÓŁEM INWESTYCJE OŚWIATOWE</t>
  </si>
  <si>
    <t>OGÓŁEM INWESTYCJE ZDROWIE</t>
  </si>
  <si>
    <t>udział własny powiatu</t>
  </si>
  <si>
    <t>Budowa sali gimnastycznej przy ZSEiT w Pasłęku</t>
  </si>
  <si>
    <t>2017-2019</t>
  </si>
  <si>
    <t>inne źródła finansowania (dotacje, subwencje) MEN</t>
  </si>
  <si>
    <t>inne źródła finansowania  NPPDL</t>
  </si>
  <si>
    <t xml:space="preserve">inne źródła finansowania NPPDL  </t>
  </si>
  <si>
    <t>udział finansowy partnerów NPPDL</t>
  </si>
  <si>
    <t>udział finansowy partnerów  gm. Godkowo</t>
  </si>
  <si>
    <t xml:space="preserve">inne źródła finansowania (dotacje, subwencje) NPPDL   </t>
  </si>
  <si>
    <t>ZSEiT w Pasłęku</t>
  </si>
  <si>
    <t>Inwestycję zgłosili/Uwagi</t>
  </si>
  <si>
    <t>Budowa drogi powiatowej Nr 1130N Kwietniewo-Święty Gaj dł. 3,7 km</t>
  </si>
  <si>
    <t>Przebudowa drogi powiatowej Nr 1163N - odc. Dobry-Szymbory-Godkowo dł. 4,0 km</t>
  </si>
  <si>
    <t>udział finansowy partnerów   gm. Rychliki</t>
  </si>
  <si>
    <t>Budowa parkingu na autokary i samochody osobowe przy kompleksie sportowym ZS w Pasłęku</t>
  </si>
  <si>
    <t>Modernizacja bloku operacyjnego i oddziału chirurgii i ortopedii jednego dnia w Szpitalu Powiatowym sp. z o.o. w Pasłęku</t>
  </si>
  <si>
    <t>Zakup samochodu dostawczego Renault Trafic na potrzeby ZAZ w Kamionku Wielkim</t>
  </si>
  <si>
    <t>Rozbudowa pralni, adaptacja garażu na cele pralni oraz pomieszczeń socjalnych w ZAZ w Kamionku Wielkim</t>
  </si>
  <si>
    <t>PCPR w Elblągu</t>
  </si>
  <si>
    <t>Zakup samochodu 5-osobowego na potrzeby PCPR w Elblągu</t>
  </si>
  <si>
    <t>Zakup autobusu do przewozu młodzieży(30-osobowy) ZSEiT w Pasłęku</t>
  </si>
  <si>
    <t>Budowa ulic: Długa, Wiosenna, Elbląska i Generała Andersa w Pasłęku</t>
  </si>
  <si>
    <t>Rozbudowa drogi powiatowej Nr 1103N - odc. Stare Dolno - Powodowo dł. 3,1 km</t>
  </si>
  <si>
    <t>Przebudowa drogi powiatowej Nr 1135N -odc. Milejewo-Kamiennik Wielki dł. 3,9 km</t>
  </si>
  <si>
    <t>Przebudowa drogi powiatowej Nr 1158N odc. Młynarska Wola-(Słobity) dł. 4,0 km</t>
  </si>
  <si>
    <t>Przebudowa drogi powiatowej Nr 1153N - odc. Pomorska Wieś-Borzynowo-Pasłęk dł. 12,1 km</t>
  </si>
  <si>
    <t>Przebudowa drogi powiatowej Nr 1154N dr. woj. 505 - Robity-Łukszty-(Słobity)dł. 7,0 km</t>
  </si>
  <si>
    <t>Przebudowa drogi powiatowej Nr 1158N odc. Osiek-Burdajny  dł. 4,0 km</t>
  </si>
  <si>
    <t>inwestycja realizowana w partnerstwie z Miastem Elbląg i innymi samorządami</t>
  </si>
  <si>
    <t xml:space="preserve">Opracowanie dokumentacji projektowej dla inwestycji Trasa Pólnocna </t>
  </si>
  <si>
    <t xml:space="preserve">Źródła finansowania </t>
  </si>
  <si>
    <t>Centrum Administracyjne do Obsługi Placówek Opiekuńczo-Wychowawczych                       w Marwicy</t>
  </si>
  <si>
    <t xml:space="preserve">Przebudowa mostu żelbetowego w msc. Majkowo na rzece Fiszewka (Nr 9) na odc. drogi Nr 1103N </t>
  </si>
  <si>
    <t>Rozbudowa drogi powiatowej Nr 1185N - odc. Jelonki-Śliwica dł. 4,5 km</t>
  </si>
  <si>
    <t>Przebudowa mostu żelbetowego na przepust w msc. Markusy na kanale melioracyjnym (nr 35) w ciągu drogi Nr 1122N  odcinka Różany-Jezioro</t>
  </si>
  <si>
    <t>INWESTYCJE DROGOWE  (REZERWA)</t>
  </si>
  <si>
    <t>INWESTYCJE INNE (OCZEKUJĄCE)</t>
  </si>
  <si>
    <t>INWESTYCJE DROGOWE PRIORYTETOWE</t>
  </si>
  <si>
    <t>RAZEM INWESTYCJE DROGOWE PRIORYTETOWE</t>
  </si>
  <si>
    <t>RAZEM</t>
  </si>
  <si>
    <t>RAZEM INWESTYCJE INNE (OCZEKUJĄCE)</t>
  </si>
  <si>
    <t>RAZEM INWESTYCJE DROGOWE (REZERWA)</t>
  </si>
  <si>
    <t>UMiG Młynary, pozytywna opinia ZDP w Pasłęku,                  brak dokumentacji</t>
  </si>
  <si>
    <t>Remont ul. Ogrodowej w Pasłęku (odcinek od ronda ul. 3-Maja  do ul. Polnej)</t>
  </si>
  <si>
    <t>Przebudowa przepustu w msc. Zajączkowo,w ciągu drogi nr 1131N na odc. Ogrodniki – Zajączkowo</t>
  </si>
  <si>
    <t>inne źródła finansowania (samorządy gminne)</t>
  </si>
  <si>
    <t>Budowa parkingu na terenie Szpitala Powiatowego Sp. z o.o. w Pasłęku</t>
  </si>
  <si>
    <t>Przebudowa ogrodzenia w Szpitalu Powiatowym Sp. z o.o. w Pasłęku</t>
  </si>
  <si>
    <t>Przebudowa drogi powiatowej nr 1101N Zalew Wiślany - Nowotki - Bielnik Drugi   na odc. Cieplice - Nowakowo od km 1+113 do km 4+331 - Etap II</t>
  </si>
  <si>
    <t>ZDP w Pasłęku, Radny Eugeniusz Paluch Godkowo, brak dokumentacji  deklaracja gminy 10,8%</t>
  </si>
  <si>
    <t>Przebudowa drogi powiatowej nr 1126N (Żuławka Szt.) gr. woj.. Stalewo - Zwierzno - Balewo -  Krzewsk - Żółwiniec - Jurandowo w km 4+495 do km 7+625 o dł. 3,13 km</t>
  </si>
  <si>
    <t>Przebudowa drogi powiatowej nr 1134N ulicy Królowej Marii od DW 503 do portu morskiego w Suchaczu</t>
  </si>
  <si>
    <t>Przebudowa drogi powiatowej Nr 1134 N od DW 503 do bazy żeglarskiej w Nadbrzeżu</t>
  </si>
  <si>
    <t>Przebudowa drogi powiatowej Nr 1136N - odc. gr. msc. Elbląg-Łęcze-dr. woj. 503 dł. 3,8 km</t>
  </si>
  <si>
    <t xml:space="preserve">Przebudowa nawierzchni drogi powiatowej Nr 1187N na odcinku Rychliki-Rejsyty                                               </t>
  </si>
  <si>
    <t>Przebudowa drogi powiatowej Nr 1137N -Gronowo Górne-Przezmark-Sierpin-Wilkowo - dr. woj.509 
Etap I</t>
  </si>
  <si>
    <t xml:space="preserve">Przebudowa drogi powiatowej Nr 1137N -Gronowo Górne-Przezmark-Sierpin-Wilkowo - dr. woj.509          Etap II </t>
  </si>
  <si>
    <t xml:space="preserve">Rozbudowa drogi powiatowej Nr 1103N - odc. Helenowo-Wikrowo-Jegłownik                                             Etap I </t>
  </si>
  <si>
    <t>Przebudowa drogi powiatowej Nr 1119N na odcinku: Stankowo (gm. Markusy) - Marwica (Gm. Rychliki)</t>
  </si>
  <si>
    <t xml:space="preserve">Rozbudowa drogi powiatowej Nr 1103N - odc. Helenowo-Wikrowo-Jegłownik                                             Etap II </t>
  </si>
  <si>
    <t>Odbudowa mostu żelbetowego w msc. Jagodnik nad jarem leśnym (Nr 37) w ciągu drogi nr 1131N odcinka droga woj. Nr 504 - Jagodnik</t>
  </si>
  <si>
    <t>Przebudowa drogi powiatowej Nr 1135N - odc. Kamiennik Wielki - Pomorska Wieś dł. 3,0 km</t>
  </si>
  <si>
    <t xml:space="preserve">Rozbudowa drogi powiatowej Nr 1103N - odc. Helenowo-Wikrowo-Jegłownik                                                    Etap III </t>
  </si>
  <si>
    <t>Przebudowa nawierzchni drogi powiatowej  Nr 1120N, odcinek: Gronowo Elbląskie-Jesionno-Gajowiec</t>
  </si>
  <si>
    <t>Przebudowa drogi powiatowej Nr 1140 N Przezmark - Komorowo Żuławskie</t>
  </si>
  <si>
    <t>Przebudowa ulicy Portowej z budową mostu przez rzekę Stradankę</t>
  </si>
  <si>
    <t>Przebudowa drogi powiatowej Nr 1159N przez wieś Dąbkowo na długości ok. 550 m</t>
  </si>
  <si>
    <t>Przebudowa drogi powiatowej Nr 1175N przez miejscowość Grużajny na odcinku 370 m</t>
  </si>
  <si>
    <t>Przebudowa drogi powiatowej Nr 1148N na odcinku dr. kraj. S22 (wiadukt nr WD-20) - Karszewo</t>
  </si>
  <si>
    <t>Przebudowa drogi powiatowej Nr 1121N na odcinku: Wiśniewo - Kępniewo (od skrzyżowania z drogą Nr 1119N do  skrzyżowania z drogą Nr 1103N)</t>
  </si>
  <si>
    <t>OGÓŁEM INFRASTRUKTURA TECHNICZNA - DROGOWA</t>
  </si>
  <si>
    <t>OGÓŁEM OPIEKA SPOŁECZNA (DPS)</t>
  </si>
  <si>
    <t>OGÓŁEM INWESTYCJE DROGOWE PRIORYTETOWE</t>
  </si>
  <si>
    <t>OGÓŁEM INWESTYCJE DROGOWE (REZERWA)</t>
  </si>
  <si>
    <t>OGÓŁEM INWESTYCJE INNE (OCZEKUJĄCE)</t>
  </si>
  <si>
    <t>Zestawienie zbiorcze kosztów realizacji palnowanych zadań WPI w ujęciu działami na lata 2014-2020</t>
  </si>
  <si>
    <t>Przebudowa mostu na przepust ze stalowych blach falistych na rzece Sała w km 8+831 drogi pow. Nr 1175N Burdajny – Plajny - Grądki - Surowe w m. Grądówko</t>
  </si>
  <si>
    <t xml:space="preserve">Przebudowa przepustu w ciągu drogi pow. nr 1119N na odc. Stankowo – Marwica. </t>
  </si>
  <si>
    <t>udział finansowy partnerów gm. Rychliki</t>
  </si>
  <si>
    <t>Przebudowa drogi powiatowej Nr 1162 N na odcinku ok. 2 km Godkowo-Ząbrowiec –gr. powiatu od km 0+860 do km 2+860</t>
  </si>
  <si>
    <t>UMiG Tolkmicko, ZDP w Pasłęku, brak dokumentacji</t>
  </si>
  <si>
    <t>Odbudowa mostu żelbetowego w msc. Fiszewo na rzece Tina (Nr 21) w ciągu drogi Nr 1117N 
odcinka Fiszewo-Rozgard</t>
  </si>
  <si>
    <t>Rozbudowa i przebudowa drogi powiatowej Nr 1185N  na odc. Śliwice-Barzyno-Rychliki                              Etap II</t>
  </si>
  <si>
    <t>Przebudowa mostu żelbetowego na przepust w msc. Kępniewo na kanale melioracyjnym (Nr 12) w ciągu drogi Nr 1103N odcinka Zwierzno-Stare Dolno 1103N</t>
  </si>
  <si>
    <t>Przebudowa mostu żelbetowego na przepust w msc. Marianka na rzece Elszka (nr 49) w ciągu drogi nr 1153N Pomorska Wieś-Borzynowo-Pasłęk</t>
  </si>
  <si>
    <t xml:space="preserve">Przebudowa drogi powiatowej Nr 1144N na odcinku dr. woj. Nr 509 Stoboje-Kamiennik Wielki                              Etap I </t>
  </si>
  <si>
    <t>Przebudowa mostu żelbetowego na przepust w msc. Elbląg na kanale melioracyjnym (Nr 28) w ciągu drogi Nr 1121N droga krajowa Nr 22 - Raczki Elbląskie-Kępniewo</t>
  </si>
  <si>
    <t>Przebudowa mostu żelbetowego na przepust w msc. Różany na kanale melioracyjnym (nr 34) w ciągu drogi Nr 1122N odcinka Różany-Jezioro</t>
  </si>
  <si>
    <t>Przebudowa drogi powiatowej Nr 1144N na odcinku Zastawno-Kwietnik                                                                       Etap II</t>
  </si>
  <si>
    <t>Odbudowa mostu żelbetowego w msc. Różany na rzece Tina (Nr 32) w ciągu drogi Nr 1122N odcinka Różany-Jezioro</t>
  </si>
  <si>
    <t>Przebudowa mostu żelbetowego na przepust w msc. Różany na kanale melioracyjnym (Nr 33) w ciągu drogi Nr 1122N odcinka Różany-Jezioro</t>
  </si>
  <si>
    <t>Przebudowa mostu żelbetowego na przepust w msc. Różany na kanale melioracyjnym (nr 31) w ciągu drogi Nr 1122N odcinka Różany-Jezioro</t>
  </si>
  <si>
    <t xml:space="preserve">Przebudowa drogi powiatowej Nr 1161N gr. pow. Dobry-Krykajny  Etap I </t>
  </si>
  <si>
    <t>Remont mostu żelbetowo-łukowego (zabytkowy) w msc. Węzina na rzece Wąska (Nr 45) w ciągu drogi Nr 1150N odcinka Komorowo Żuławskie-Dłużyna</t>
  </si>
  <si>
    <t xml:space="preserve">Przebudowa drogi powiatowej Nr 1161N gr. pow. Dobry-Krykajny  Etap II </t>
  </si>
  <si>
    <t>Przebudowa drogi powiatowej Nr 1120N droga krajowa Nr 22 - Fiszewo-Oleśno-Gronowo Elbląskie dł. 5,0 km</t>
  </si>
  <si>
    <t>Przebudowa nawierzchni drogi powiatowej Nr 1119N na odc. dr. kraj. nr 22 – Gajewiec (do skrzyżowania z drogą powiatową Nr 1120N) o długości 6,1 km</t>
  </si>
  <si>
    <t>Przebudowa drogi powiatowej Nr 1150N - odc. Komorowo Żuławskie - Węzina - Dłużyna - Klepa dł. 4,5 km</t>
  </si>
  <si>
    <t>Przebudowa drogi powiatowej nr 1121 odc. dr. kraj. Nr 22-Raczki Elbląskie-Tropy dł. 4,2 km</t>
  </si>
  <si>
    <t>Przebudowa drogi powiatowej Nr 1159N - odc. Dobry-Dąbkowo dł. 2,0 km</t>
  </si>
  <si>
    <t>Budowa drogi nadzalewowej Kamionek Wielki-Kadyny z możliwością przedłużenia do Tolkmicka i Fromborka</t>
  </si>
  <si>
    <t>Przebudowa drogi gminnej Nr 107004N Zastawno-Sokolnik-Nowe Monasterzysko wraz z przebudową mostu na rzece Baudzie - I etap</t>
  </si>
  <si>
    <t>Przebudowa drogi gminnej Nr 107004N Zastawno-Sokolnik-Nowe Monasterzysko wraz z przebudową mostu na rzece Baudzie - II etap</t>
  </si>
  <si>
    <t>Przebudowa układu komunikacyjnego w rejonie dworca PKP w Pasłęku</t>
  </si>
  <si>
    <t>Przebudowa ul. Polnej w Pasłęku (odcinek od ul. 3 Maja do ul. Ogrodowej)</t>
  </si>
  <si>
    <t>Przebudowa drogi powiatowej Nr 1116N od skrzyżowania z drogą krajową Nr 22 do skrzyżowania z drogą gminną Nr 102018N o długości 4 km</t>
  </si>
  <si>
    <t>Przebudowa drogi powiatowej Nr 1118N od skrzyżowania z drogą powiatową Nr 1116N do skrzyżowania z drogą gminną Nr 102018N o długości 3,1km</t>
  </si>
  <si>
    <t>Przebudowa drogi powiatowej Nr 1110N Nogat - Janowo-Elbląg dł. 7,5 km</t>
  </si>
  <si>
    <t>Przebudowa drogi powiatowej Nr 1183N Godkowo-Klekotki dł. 6,0 km</t>
  </si>
  <si>
    <t>Przebudowa drogi gminnej Nr 107010N Sąpy-Warszewo</t>
  </si>
  <si>
    <t>Budowa szkolnej instalacji ściekowej doprowadzającej do instalacji miejskiej w ZSEiT w Pasłęku</t>
  </si>
  <si>
    <t>Wymiana stolarki okiennej w skrzydle dydaktycznym szkoły przy Zespole Szkół w Pasłęku</t>
  </si>
  <si>
    <t>Wymiana nawierzchni dróg wewnetrznych w Szpitalu Powiatowym Sp. z o.o. w Pasłęku</t>
  </si>
  <si>
    <t>Zakup ambulansu sanitarnego na potrzeby Szpitala Powiatowego Sp. z o.o. w Pasłęku</t>
  </si>
  <si>
    <t>Zakup pralnico-wirówki z barierą higieny do ZAZ w Kamionku Wielkim</t>
  </si>
  <si>
    <t>Zakup wieloczynnościowych maszyn stolarskich na potrzeby ZAZ w Kamionku Wielkim</t>
  </si>
  <si>
    <t>Budowa systemu automatyki oraz zwiększenie ilości punktów czerpalnych wody współpracujących z solarami w ZAZ w Kamionku Wielkim</t>
  </si>
  <si>
    <t>Modernizacja dżwigu osobowego z wymianą kabiny dżwigu w Domu Pomocy Społecznej w Tolkmicku</t>
  </si>
  <si>
    <t>udział finansowy partnerów gm. Tolkmicko</t>
  </si>
  <si>
    <t xml:space="preserve">udział finansowy partnerów gm. Elbląg     </t>
  </si>
  <si>
    <t>udział finansowy partnerów gm. Markusy</t>
  </si>
  <si>
    <t>Przebudowa drogi powiatowej Nr 1149N na odcinku Kraskowo - Kurowo Braniewskie - granica powiatu                                                                        Etap II</t>
  </si>
  <si>
    <t>udział finansowy partnerów gm. Godkowo</t>
  </si>
  <si>
    <t>udział finansowy partnerów gm. Młynary</t>
  </si>
  <si>
    <t>ZDP w Pasłęku, UG Markusy - jest dokumentacja deklaracja gminy 16,09% w 2014 r. 8,91% w 2015 r.</t>
  </si>
  <si>
    <t>ZDP w Pasłęku, UG Elbląg - deklaracja 25%, jest dokumentacja</t>
  </si>
  <si>
    <t>ZDP w Pasłęku jest dokumentacja</t>
  </si>
  <si>
    <t xml:space="preserve">ZDP w Pasłęku, UG Rychliki, dokumentacja w toku   </t>
  </si>
  <si>
    <t>UG Godkowo, ZDP w Pasłęku, jest dokumentacja deklaracja gminy 17,5%</t>
  </si>
  <si>
    <t>UMiG Młynary, ZDP w Pasłęku, brak dokumentacji deklaracja gminy 15%</t>
  </si>
  <si>
    <t>ZDP w Pasłęku, brak dokumentacji</t>
  </si>
  <si>
    <t xml:space="preserve">udział finansowy partnerów gm. Milejewo, gm. Młynary    </t>
  </si>
  <si>
    <t>udział finansowy partnerów gm. Milejewo, gm. Młynary</t>
  </si>
  <si>
    <t>udział finansowy partnerów gm. Gronowo Elbląskie</t>
  </si>
  <si>
    <t>udział finansowy partnerów gm. Rychliki, gm. Markusy</t>
  </si>
  <si>
    <t xml:space="preserve">udział finansowy partnerów gm. Milejewo    </t>
  </si>
  <si>
    <t>udział finansowy partnerów gm. Pasłęk</t>
  </si>
  <si>
    <t>udział finansowy partnerów gm. Rychliki,  gm. Markusy</t>
  </si>
  <si>
    <t xml:space="preserve">udział finansowy partnerów gm. Milejewo      </t>
  </si>
  <si>
    <t xml:space="preserve">udział finansowy partnerów gm. Gronowo Elbląskie    </t>
  </si>
  <si>
    <t>ZDP w Pasłęku, UG Milejewo, Radny Krzysztof Szumała, brak dokumentacji  deklaracja gminy 6,2%</t>
  </si>
  <si>
    <t>UMiG Pasłęk, Radni: Tomasz Marcinkowski i Krzysztof Gago, brak dokumentacji, propozycja ZDP w Pasłęku - 2014 rok</t>
  </si>
  <si>
    <t>ZDP w Pasłęku, UG Rychliki, UG Markusy, Radny Zbigniew Zasada, deklaracja gminy 8,6%, brak dokumentacji</t>
  </si>
  <si>
    <t>UMiG Pasłęk, Radni: Tomasz Marcinkowski i Krzysztof Gago, propozycja ZDP w Pasłęku - 2015 rok, jest dokumentacja</t>
  </si>
  <si>
    <t>UMiG Pasłęk, Radni: Tomasz Marcinkowski i Krzysztof Gago, pozytywna opinia ZDP w Pasłęku, brak dokumentacji</t>
  </si>
  <si>
    <t>UMiG Pasłęk, Radni: Tomasz Marcinkowski i Krzysztof Gago, opinia pozytywna ZDP w Pasłęku, jest dokumentacja</t>
  </si>
  <si>
    <t>ZDP w Pasłęku, UG Rychliki, Radny Zbigniew Zasada, dokumentacja w toku deklaracja gminy 10,9%</t>
  </si>
  <si>
    <t>Radny Zbigniew Zasada UG Rychliki, ZDP w Pasłęku, brak dokumentacji  deklaracja gminy 25%</t>
  </si>
  <si>
    <t>ZDP w Pasłęku, UG Elbląg - deklaracja 20%,brak dokumentacji</t>
  </si>
  <si>
    <t>ZDP w Pasłęku, UG Elbląg - deklaracja 20%, brak dokumentacji</t>
  </si>
  <si>
    <t>UMiG Młynary,ZDP w Pasłęku,brak dokumentacji  deklaracja gminy 10%</t>
  </si>
  <si>
    <t>ZDP w Pasłęku,brak dokumentacji</t>
  </si>
  <si>
    <t>UMiG Młynary, ZDP w Pasłęku, brak dokumentacji  deklaracja gminy 10%</t>
  </si>
  <si>
    <t xml:space="preserve">ZDP w Pasłęku, gmina Gronowo Elbląskie - deklaracja 10%, jest dokumentacja, ale w 2018r.  będzie wymagała aktualizacji </t>
  </si>
  <si>
    <t>UG Markusy, ZDP w Pasłęku, brak dokumentacji, deklaracja gminy 20%</t>
  </si>
  <si>
    <t>ZDP w Pasłęku, UMiG Młynary, brak dokumentacji  deklaracja gminy 15%</t>
  </si>
  <si>
    <t xml:space="preserve">ZDP w Pasłęku, gmina Gronowo Elbląskie - deklaracja 10%,  jest dokumentacja </t>
  </si>
  <si>
    <t>ZDP w Pasłęku, jest dokumentacja (+ dokumentacja dodatkowa na Jelonki - 1100m)</t>
  </si>
  <si>
    <t>ZDP w Pasłęku, UG Milejewo, Radny Krzysztof Szumała, deklaracja gminy 5,3%  brak dokumentacji</t>
  </si>
  <si>
    <t>ZDP w Pasłęku, UG Gronowo Elbląskie  - deklaracja 10%, brak dokumentacji</t>
  </si>
  <si>
    <t>UG Gronowo Elbląskie  - deklaracja 10%, opinia pozytywna ZDP w Pasłęku, brak dokumentacji</t>
  </si>
  <si>
    <t>ZDP w Pasłęku, UMiG Pasłęk nie zgłosił zadania, brak dokumentacji</t>
  </si>
  <si>
    <t>UG Gronowo Elbląskie - deklaracja 10%, pozytywna opinia ZDP w Pasłęku, brak dokumentacji</t>
  </si>
  <si>
    <t>ZDP w Pasłęku, brak deklaracji UG Elbląg, brak dokumentacji</t>
  </si>
  <si>
    <t>ZDP w Pasłęku, brak zgłoszenia zadania przez UG Elbląg, brak dokumentacji</t>
  </si>
  <si>
    <t>ZDP w Pasłęku, nie zgłoszone przez UMiG Pasłęk  i UG Milejewo, brak dokumentacji</t>
  </si>
  <si>
    <t>ZDP w Pasłęku, UG Godkowo nie zgłosił zadania,  brak dokumentacji  deklaracja gminy 5%</t>
  </si>
  <si>
    <t>ZDP w Pasłęku, UG Godkowo, brak dokumentacji</t>
  </si>
  <si>
    <t>UMiG Pasłęk, Radni: Tomasz Marcinkowski i Krzysztof Gago, jest dokumentacja</t>
  </si>
  <si>
    <t>UG Elbląg - deklaracja 20%, ZDP w Pasłęku, brak dokumentacji</t>
  </si>
  <si>
    <t>UMiG Tolkmicko, brak pozytywnej opinii ZDP w Pasłęku, brak dokumentacji</t>
  </si>
  <si>
    <t>UG Godkowo, ZDP w Pasłęku, brak dokumentacji</t>
  </si>
  <si>
    <t>UMiG Młynary, brak pozytywnej opinii ZDP w Pasłęku, brak dokumnetacji</t>
  </si>
  <si>
    <t>UMiG Młynary, brak pozytywnej opinii ZDP w Pasłęku, brak dokumentacji</t>
  </si>
  <si>
    <t>UG Markusy, opinia pozytywna ZDP w Pasłęku, brak dokumentacji</t>
  </si>
  <si>
    <t>ZDP w Pasłęku, UG Godkowo: odcinek Godkowo-Skowrony, brak dokumentacji</t>
  </si>
  <si>
    <t>ZDP w Pasłęku, Radny Zbigniew Zasada, UG Rychliki, brak dokumentacji</t>
  </si>
  <si>
    <t>Zespół Szkół  w Pasłęku</t>
  </si>
  <si>
    <t>Zespół Szkół w Pasłęku</t>
  </si>
  <si>
    <t>Liceum Plastyczne  w Gronowie Górnym</t>
  </si>
  <si>
    <t>ZDP w Pasłęku, UG Godkowo, brak dokumentacji, deklaracja gminy 4,2%</t>
  </si>
  <si>
    <t xml:space="preserve">Załącznik nr 1 do uchwały Rady Powiatu w Elblągu nr             z dnia                 </t>
  </si>
  <si>
    <t xml:space="preserve">Rozbudowa i przebudowa drogi powiatowej Nr 1185N  na odc. Śliwice-Barzyna-Rychliki                                           Etap I </t>
  </si>
  <si>
    <t>ZDP w Pasłęku, UMiG Tolkmicko, brak dokumentacji  deklaracja gminy 12,5%</t>
  </si>
  <si>
    <r>
      <t xml:space="preserve">Wieloletni   Plan   Inwestycyjny   Powiatu  Elbląskiego  na lata  2014-2020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UDZIAŁ FINANSOWY PARTNERÓW WG ZGŁOSZEŃ GMIN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</si>
</sst>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"/>
      <family val="2"/>
    </font>
    <font>
      <sz val="10"/>
      <color indexed="10"/>
      <name val="Times New Roman"/>
      <family val="1"/>
    </font>
    <font>
      <u val="single"/>
      <sz val="10"/>
      <color theme="11"/>
      <name val="Arial"/>
      <family val="2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6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right" wrapText="1"/>
    </xf>
    <xf numFmtId="4" fontId="22" fillId="0" borderId="10" xfId="55" applyNumberFormat="1" applyFont="1" applyFill="1" applyBorder="1" applyAlignment="1">
      <alignment horizontal="right" vertical="center"/>
      <protection/>
    </xf>
    <xf numFmtId="4" fontId="22" fillId="0" borderId="10" xfId="55" applyNumberFormat="1" applyFont="1" applyFill="1" applyBorder="1" applyAlignment="1">
      <alignment horizontal="right" vertical="center" wrapText="1"/>
      <protection/>
    </xf>
    <xf numFmtId="4" fontId="22" fillId="0" borderId="11" xfId="55" applyNumberFormat="1" applyFont="1" applyFill="1" applyBorder="1" applyAlignment="1">
      <alignment horizontal="right" vertical="center"/>
      <protection/>
    </xf>
    <xf numFmtId="4" fontId="22" fillId="0" borderId="11" xfId="55" applyNumberFormat="1" applyFont="1" applyFill="1" applyBorder="1" applyAlignment="1">
      <alignment horizontal="righ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4" fontId="22" fillId="0" borderId="12" xfId="55" applyNumberFormat="1" applyFont="1" applyFill="1" applyBorder="1" applyAlignment="1">
      <alignment horizontal="right" vertical="center" wrapText="1"/>
      <protection/>
    </xf>
    <xf numFmtId="4" fontId="22" fillId="0" borderId="13" xfId="55" applyNumberFormat="1" applyFont="1" applyFill="1" applyBorder="1" applyAlignment="1">
      <alignment horizontal="right" vertical="center"/>
      <protection/>
    </xf>
    <xf numFmtId="0" fontId="25" fillId="0" borderId="0" xfId="55" applyFont="1" applyFill="1" applyBorder="1" applyAlignment="1">
      <alignment horizontal="center" vertical="center"/>
      <protection/>
    </xf>
    <xf numFmtId="0" fontId="25" fillId="0" borderId="0" xfId="55" applyFont="1" applyFill="1" applyBorder="1" applyAlignment="1">
      <alignment horizontal="center" vertical="center" wrapText="1"/>
      <protection/>
    </xf>
    <xf numFmtId="4" fontId="22" fillId="0" borderId="0" xfId="55" applyNumberFormat="1" applyFont="1" applyFill="1" applyBorder="1" applyAlignment="1">
      <alignment horizontal="center" vertical="center" wrapText="1"/>
      <protection/>
    </xf>
    <xf numFmtId="4" fontId="22" fillId="0" borderId="0" xfId="55" applyNumberFormat="1" applyFont="1" applyFill="1" applyBorder="1" applyAlignment="1">
      <alignment horizontal="right" vertical="center"/>
      <protection/>
    </xf>
    <xf numFmtId="0" fontId="21" fillId="24" borderId="10" xfId="55" applyFont="1" applyFill="1" applyBorder="1" applyAlignment="1">
      <alignment horizontal="left" vertical="center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0" fillId="24" borderId="10" xfId="55" applyNumberFormat="1" applyFont="1" applyFill="1" applyBorder="1" applyAlignment="1">
      <alignment horizontal="right" vertical="center"/>
      <protection/>
    </xf>
    <xf numFmtId="0" fontId="21" fillId="24" borderId="10" xfId="55" applyFont="1" applyFill="1" applyBorder="1" applyAlignment="1">
      <alignment horizontal="left" vertical="center" wrapText="1"/>
      <protection/>
    </xf>
    <xf numFmtId="4" fontId="20" fillId="24" borderId="11" xfId="55" applyNumberFormat="1" applyFont="1" applyFill="1" applyBorder="1" applyAlignment="1">
      <alignment horizontal="right" vertical="center"/>
      <protection/>
    </xf>
    <xf numFmtId="0" fontId="23" fillId="0" borderId="10" xfId="55" applyFont="1" applyFill="1" applyBorder="1" applyAlignment="1">
      <alignment horizontal="left" vertical="center"/>
      <protection/>
    </xf>
    <xf numFmtId="0" fontId="23" fillId="25" borderId="10" xfId="55" applyFont="1" applyFill="1" applyBorder="1" applyAlignment="1">
      <alignment horizontal="left" vertical="center"/>
      <protection/>
    </xf>
    <xf numFmtId="4" fontId="20" fillId="25" borderId="10" xfId="55" applyNumberFormat="1" applyFont="1" applyFill="1" applyBorder="1" applyAlignment="1">
      <alignment horizontal="right" vertical="center"/>
      <protection/>
    </xf>
    <xf numFmtId="0" fontId="23" fillId="25" borderId="10" xfId="55" applyFont="1" applyFill="1" applyBorder="1" applyAlignment="1">
      <alignment horizontal="left" vertical="center" wrapText="1"/>
      <protection/>
    </xf>
    <xf numFmtId="0" fontId="21" fillId="25" borderId="10" xfId="55" applyFont="1" applyFill="1" applyBorder="1" applyAlignment="1">
      <alignment horizontal="left" vertical="center"/>
      <protection/>
    </xf>
    <xf numFmtId="0" fontId="21" fillId="25" borderId="11" xfId="55" applyFont="1" applyFill="1" applyBorder="1" applyAlignment="1">
      <alignment horizontal="left" vertical="center"/>
      <protection/>
    </xf>
    <xf numFmtId="0" fontId="23" fillId="26" borderId="10" xfId="55" applyFont="1" applyFill="1" applyBorder="1" applyAlignment="1">
      <alignment horizontal="left" vertical="center"/>
      <protection/>
    </xf>
    <xf numFmtId="0" fontId="23" fillId="26" borderId="10" xfId="55" applyFont="1" applyFill="1" applyBorder="1" applyAlignment="1">
      <alignment horizontal="left" vertical="center" wrapText="1"/>
      <protection/>
    </xf>
    <xf numFmtId="0" fontId="21" fillId="26" borderId="10" xfId="55" applyFont="1" applyFill="1" applyBorder="1" applyAlignment="1">
      <alignment horizontal="left" vertical="center"/>
      <protection/>
    </xf>
    <xf numFmtId="0" fontId="22" fillId="27" borderId="10" xfId="55" applyFont="1" applyFill="1" applyBorder="1" applyAlignment="1">
      <alignment horizontal="center" vertical="center"/>
      <protection/>
    </xf>
    <xf numFmtId="4" fontId="22" fillId="28" borderId="10" xfId="55" applyNumberFormat="1" applyFont="1" applyFill="1" applyBorder="1" applyAlignment="1">
      <alignment horizontal="right" vertical="center"/>
      <protection/>
    </xf>
    <xf numFmtId="4" fontId="22" fillId="28" borderId="11" xfId="55" applyNumberFormat="1" applyFont="1" applyFill="1" applyBorder="1" applyAlignment="1">
      <alignment horizontal="right" vertical="center"/>
      <protection/>
    </xf>
    <xf numFmtId="0" fontId="22" fillId="0" borderId="0" xfId="55" applyFont="1">
      <alignment/>
      <protection/>
    </xf>
    <xf numFmtId="0" fontId="22" fillId="0" borderId="0" xfId="0" applyFont="1" applyAlignment="1">
      <alignment/>
    </xf>
    <xf numFmtId="0" fontId="21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22" fillId="0" borderId="0" xfId="55" applyFont="1" applyFill="1" applyAlignment="1">
      <alignment horizontal="center" vertical="center"/>
      <protection/>
    </xf>
    <xf numFmtId="4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0" fillId="26" borderId="12" xfId="55" applyNumberFormat="1" applyFont="1" applyFill="1" applyBorder="1" applyAlignment="1">
      <alignment horizontal="right" vertical="center" wrapText="1"/>
      <protection/>
    </xf>
    <xf numFmtId="4" fontId="20" fillId="26" borderId="12" xfId="55" applyNumberFormat="1" applyFont="1" applyFill="1" applyBorder="1" applyAlignment="1">
      <alignment horizontal="right" vertical="center"/>
      <protection/>
    </xf>
    <xf numFmtId="4" fontId="20" fillId="25" borderId="12" xfId="55" applyNumberFormat="1" applyFont="1" applyFill="1" applyBorder="1" applyAlignment="1">
      <alignment horizontal="right" vertical="center" wrapText="1"/>
      <protection/>
    </xf>
    <xf numFmtId="4" fontId="20" fillId="25" borderId="10" xfId="55" applyNumberFormat="1" applyFont="1" applyFill="1" applyBorder="1" applyAlignment="1">
      <alignment horizontal="right" vertical="center"/>
      <protection/>
    </xf>
    <xf numFmtId="0" fontId="23" fillId="0" borderId="11" xfId="5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2" fillId="28" borderId="0" xfId="0" applyFont="1" applyFill="1" applyAlignment="1">
      <alignment/>
    </xf>
    <xf numFmtId="4" fontId="20" fillId="26" borderId="10" xfId="55" applyNumberFormat="1" applyFont="1" applyFill="1" applyBorder="1" applyAlignment="1">
      <alignment horizontal="right" vertical="center"/>
      <protection/>
    </xf>
    <xf numFmtId="4" fontId="20" fillId="26" borderId="10" xfId="55" applyNumberFormat="1" applyFont="1" applyFill="1" applyBorder="1" applyAlignment="1">
      <alignment horizontal="right" vertical="center"/>
      <protection/>
    </xf>
    <xf numFmtId="4" fontId="20" fillId="25" borderId="10" xfId="55" applyNumberFormat="1" applyFont="1" applyFill="1" applyBorder="1" applyAlignment="1">
      <alignment horizontal="right" vertical="center"/>
      <protection/>
    </xf>
    <xf numFmtId="4" fontId="20" fillId="26" borderId="10" xfId="55" applyNumberFormat="1" applyFont="1" applyFill="1" applyBorder="1" applyAlignment="1">
      <alignment horizontal="right" vertical="center"/>
      <protection/>
    </xf>
    <xf numFmtId="43" fontId="22" fillId="0" borderId="10" xfId="45" applyFont="1" applyFill="1" applyBorder="1" applyAlignment="1">
      <alignment horizontal="right" vertical="center" wrapText="1"/>
    </xf>
    <xf numFmtId="4" fontId="34" fillId="0" borderId="10" xfId="55" applyNumberFormat="1" applyFont="1" applyFill="1" applyBorder="1" applyAlignment="1">
      <alignment horizontal="right" vertical="center" wrapText="1"/>
      <protection/>
    </xf>
    <xf numFmtId="4" fontId="20" fillId="26" borderId="10" xfId="55" applyNumberFormat="1" applyFont="1" applyFill="1" applyBorder="1" applyAlignment="1">
      <alignment horizontal="right" vertical="center"/>
      <protection/>
    </xf>
    <xf numFmtId="4" fontId="20" fillId="25" borderId="10" xfId="55" applyNumberFormat="1" applyFont="1" applyFill="1" applyBorder="1" applyAlignment="1">
      <alignment horizontal="right" vertical="center"/>
      <protection/>
    </xf>
    <xf numFmtId="4" fontId="20" fillId="25" borderId="11" xfId="55" applyNumberFormat="1" applyFont="1" applyFill="1" applyBorder="1" applyAlignment="1">
      <alignment horizontal="right" vertical="center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1" fillId="24" borderId="0" xfId="55" applyFont="1" applyFill="1" applyBorder="1" applyAlignment="1">
      <alignment horizontal="left" vertical="center"/>
      <protection/>
    </xf>
    <xf numFmtId="4" fontId="20" fillId="24" borderId="0" xfId="55" applyNumberFormat="1" applyFont="1" applyFill="1" applyBorder="1" applyAlignment="1">
      <alignment horizontal="right" vertical="center"/>
      <protection/>
    </xf>
    <xf numFmtId="4" fontId="22" fillId="28" borderId="12" xfId="55" applyNumberFormat="1" applyFont="1" applyFill="1" applyBorder="1" applyAlignment="1">
      <alignment horizontal="right" vertical="center" wrapText="1"/>
      <protection/>
    </xf>
    <xf numFmtId="0" fontId="23" fillId="28" borderId="10" xfId="55" applyFont="1" applyFill="1" applyBorder="1" applyAlignment="1">
      <alignment horizontal="left" vertical="center" wrapText="1"/>
      <protection/>
    </xf>
    <xf numFmtId="4" fontId="20" fillId="25" borderId="10" xfId="55" applyNumberFormat="1" applyFont="1" applyFill="1" applyBorder="1" applyAlignment="1">
      <alignment horizontal="right" vertical="center" wrapText="1"/>
      <protection/>
    </xf>
    <xf numFmtId="4" fontId="22" fillId="28" borderId="10" xfId="55" applyNumberFormat="1" applyFont="1" applyFill="1" applyBorder="1" applyAlignment="1">
      <alignment horizontal="right" vertical="center" wrapText="1"/>
      <protection/>
    </xf>
    <xf numFmtId="0" fontId="21" fillId="28" borderId="11" xfId="55" applyFont="1" applyFill="1" applyBorder="1" applyAlignment="1">
      <alignment horizontal="left" vertical="center"/>
      <protection/>
    </xf>
    <xf numFmtId="4" fontId="20" fillId="28" borderId="11" xfId="55" applyNumberFormat="1" applyFont="1" applyFill="1" applyBorder="1" applyAlignment="1">
      <alignment horizontal="right" vertical="center"/>
      <protection/>
    </xf>
    <xf numFmtId="0" fontId="21" fillId="28" borderId="14" xfId="55" applyFont="1" applyFill="1" applyBorder="1" applyAlignment="1">
      <alignment horizontal="left" vertical="center"/>
      <protection/>
    </xf>
    <xf numFmtId="4" fontId="20" fillId="28" borderId="14" xfId="55" applyNumberFormat="1" applyFont="1" applyFill="1" applyBorder="1" applyAlignment="1">
      <alignment horizontal="right" vertical="center"/>
      <protection/>
    </xf>
    <xf numFmtId="0" fontId="23" fillId="28" borderId="12" xfId="55" applyFont="1" applyFill="1" applyBorder="1" applyAlignment="1">
      <alignment horizontal="left" vertical="center"/>
      <protection/>
    </xf>
    <xf numFmtId="4" fontId="22" fillId="28" borderId="12" xfId="55" applyNumberFormat="1" applyFont="1" applyFill="1" applyBorder="1" applyAlignment="1">
      <alignment horizontal="right" vertical="center"/>
      <protection/>
    </xf>
    <xf numFmtId="0" fontId="23" fillId="28" borderId="15" xfId="55" applyFont="1" applyFill="1" applyBorder="1" applyAlignment="1">
      <alignment horizontal="left" vertical="center"/>
      <protection/>
    </xf>
    <xf numFmtId="4" fontId="22" fillId="28" borderId="15" xfId="55" applyNumberFormat="1" applyFont="1" applyFill="1" applyBorder="1" applyAlignment="1">
      <alignment horizontal="right" vertical="center"/>
      <protection/>
    </xf>
    <xf numFmtId="4" fontId="22" fillId="28" borderId="15" xfId="55" applyNumberFormat="1" applyFont="1" applyFill="1" applyBorder="1" applyAlignment="1">
      <alignment horizontal="right" vertical="center" wrapText="1"/>
      <protection/>
    </xf>
    <xf numFmtId="0" fontId="21" fillId="25" borderId="15" xfId="55" applyFont="1" applyFill="1" applyBorder="1" applyAlignment="1">
      <alignment horizontal="left" vertical="center"/>
      <protection/>
    </xf>
    <xf numFmtId="4" fontId="20" fillId="25" borderId="15" xfId="0" applyNumberFormat="1" applyFont="1" applyFill="1" applyBorder="1" applyAlignment="1">
      <alignment horizontal="right"/>
    </xf>
    <xf numFmtId="4" fontId="20" fillId="25" borderId="16" xfId="0" applyNumberFormat="1" applyFont="1" applyFill="1" applyBorder="1" applyAlignment="1">
      <alignment/>
    </xf>
    <xf numFmtId="0" fontId="21" fillId="25" borderId="10" xfId="55" applyFont="1" applyFill="1" applyBorder="1" applyAlignment="1">
      <alignment horizontal="left" vertical="center" wrapText="1"/>
      <protection/>
    </xf>
    <xf numFmtId="4" fontId="20" fillId="25" borderId="10" xfId="0" applyNumberFormat="1" applyFont="1" applyFill="1" applyBorder="1" applyAlignment="1">
      <alignment horizontal="right"/>
    </xf>
    <xf numFmtId="4" fontId="20" fillId="25" borderId="17" xfId="0" applyNumberFormat="1" applyFont="1" applyFill="1" applyBorder="1" applyAlignment="1">
      <alignment/>
    </xf>
    <xf numFmtId="0" fontId="29" fillId="25" borderId="14" xfId="55" applyFont="1" applyFill="1" applyBorder="1" applyAlignment="1">
      <alignment horizontal="left" vertical="center"/>
      <protection/>
    </xf>
    <xf numFmtId="4" fontId="29" fillId="25" borderId="14" xfId="0" applyNumberFormat="1" applyFont="1" applyFill="1" applyBorder="1" applyAlignment="1">
      <alignment horizontal="right"/>
    </xf>
    <xf numFmtId="4" fontId="29" fillId="25" borderId="18" xfId="0" applyNumberFormat="1" applyFont="1" applyFill="1" applyBorder="1" applyAlignment="1">
      <alignment horizontal="right"/>
    </xf>
    <xf numFmtId="4" fontId="20" fillId="26" borderId="10" xfId="55" applyNumberFormat="1" applyFont="1" applyFill="1" applyBorder="1" applyAlignment="1">
      <alignment horizontal="right" vertical="center"/>
      <protection/>
    </xf>
    <xf numFmtId="4" fontId="20" fillId="26" borderId="10" xfId="55" applyNumberFormat="1" applyFont="1" applyFill="1" applyBorder="1" applyAlignment="1">
      <alignment horizontal="right" vertical="center"/>
      <protection/>
    </xf>
    <xf numFmtId="0" fontId="30" fillId="0" borderId="19" xfId="0" applyFont="1" applyBorder="1" applyAlignment="1">
      <alignment horizontal="right"/>
    </xf>
    <xf numFmtId="0" fontId="25" fillId="28" borderId="11" xfId="55" applyFont="1" applyFill="1" applyBorder="1" applyAlignment="1">
      <alignment horizontal="center" vertical="center"/>
      <protection/>
    </xf>
    <xf numFmtId="0" fontId="25" fillId="28" borderId="13" xfId="55" applyFont="1" applyFill="1" applyBorder="1" applyAlignment="1">
      <alignment horizontal="center" vertical="center"/>
      <protection/>
    </xf>
    <xf numFmtId="0" fontId="25" fillId="28" borderId="12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4" fontId="22" fillId="0" borderId="10" xfId="55" applyNumberFormat="1" applyFont="1" applyFill="1" applyBorder="1" applyAlignment="1">
      <alignment horizontal="right" vertical="center"/>
      <protection/>
    </xf>
    <xf numFmtId="0" fontId="22" fillId="28" borderId="12" xfId="55" applyFont="1" applyFill="1" applyBorder="1" applyAlignment="1">
      <alignment horizontal="center" vertical="center"/>
      <protection/>
    </xf>
    <xf numFmtId="0" fontId="22" fillId="28" borderId="10" xfId="55" applyFont="1" applyFill="1" applyBorder="1" applyAlignment="1">
      <alignment horizontal="center" vertical="center"/>
      <protection/>
    </xf>
    <xf numFmtId="0" fontId="22" fillId="28" borderId="14" xfId="55" applyFont="1" applyFill="1" applyBorder="1" applyAlignment="1">
      <alignment horizontal="center" vertical="center"/>
      <protection/>
    </xf>
    <xf numFmtId="4" fontId="20" fillId="28" borderId="12" xfId="55" applyNumberFormat="1" applyFont="1" applyFill="1" applyBorder="1" applyAlignment="1">
      <alignment horizontal="right" vertical="center"/>
      <protection/>
    </xf>
    <xf numFmtId="4" fontId="20" fillId="28" borderId="10" xfId="55" applyNumberFormat="1" applyFont="1" applyFill="1" applyBorder="1" applyAlignment="1">
      <alignment horizontal="right" vertical="center"/>
      <protection/>
    </xf>
    <xf numFmtId="4" fontId="20" fillId="28" borderId="14" xfId="55" applyNumberFormat="1" applyFont="1" applyFill="1" applyBorder="1" applyAlignment="1">
      <alignment horizontal="right" vertical="center"/>
      <protection/>
    </xf>
    <xf numFmtId="0" fontId="28" fillId="28" borderId="12" xfId="55" applyFont="1" applyFill="1" applyBorder="1" applyAlignment="1">
      <alignment horizontal="center" vertical="center" wrapText="1"/>
      <protection/>
    </xf>
    <xf numFmtId="0" fontId="28" fillId="28" borderId="10" xfId="55" applyFont="1" applyFill="1" applyBorder="1" applyAlignment="1">
      <alignment horizontal="center" vertical="center" wrapText="1"/>
      <protection/>
    </xf>
    <xf numFmtId="0" fontId="28" fillId="28" borderId="11" xfId="55" applyFont="1" applyFill="1" applyBorder="1" applyAlignment="1">
      <alignment horizontal="center" vertical="center" wrapText="1"/>
      <protection/>
    </xf>
    <xf numFmtId="0" fontId="22" fillId="28" borderId="11" xfId="55" applyFont="1" applyFill="1" applyBorder="1" applyAlignment="1">
      <alignment horizontal="center" vertical="center"/>
      <protection/>
    </xf>
    <xf numFmtId="4" fontId="20" fillId="28" borderId="11" xfId="55" applyNumberFormat="1" applyFont="1" applyFill="1" applyBorder="1" applyAlignment="1">
      <alignment horizontal="right" vertical="center"/>
      <protection/>
    </xf>
    <xf numFmtId="0" fontId="28" fillId="28" borderId="15" xfId="55" applyFont="1" applyFill="1" applyBorder="1" applyAlignment="1">
      <alignment horizontal="center" vertical="center" wrapText="1"/>
      <protection/>
    </xf>
    <xf numFmtId="0" fontId="28" fillId="28" borderId="14" xfId="55" applyFont="1" applyFill="1" applyBorder="1" applyAlignment="1">
      <alignment horizontal="center" vertical="center" wrapText="1"/>
      <protection/>
    </xf>
    <xf numFmtId="0" fontId="22" fillId="28" borderId="15" xfId="55" applyFont="1" applyFill="1" applyBorder="1" applyAlignment="1">
      <alignment horizontal="center" vertical="center"/>
      <protection/>
    </xf>
    <xf numFmtId="4" fontId="20" fillId="28" borderId="15" xfId="55" applyNumberFormat="1" applyFont="1" applyFill="1" applyBorder="1" applyAlignment="1">
      <alignment horizontal="right" vertical="center"/>
      <protection/>
    </xf>
    <xf numFmtId="0" fontId="29" fillId="25" borderId="15" xfId="55" applyFont="1" applyFill="1" applyBorder="1" applyAlignment="1">
      <alignment horizontal="center" vertical="center"/>
      <protection/>
    </xf>
    <xf numFmtId="0" fontId="29" fillId="25" borderId="10" xfId="55" applyFont="1" applyFill="1" applyBorder="1" applyAlignment="1">
      <alignment horizontal="center" vertical="center"/>
      <protection/>
    </xf>
    <xf numFmtId="0" fontId="29" fillId="25" borderId="14" xfId="55" applyFont="1" applyFill="1" applyBorder="1" applyAlignment="1">
      <alignment horizontal="center" vertical="center"/>
      <protection/>
    </xf>
    <xf numFmtId="4" fontId="29" fillId="25" borderId="20" xfId="0" applyNumberFormat="1" applyFont="1" applyFill="1" applyBorder="1" applyAlignment="1">
      <alignment horizontal="right" vertical="center"/>
    </xf>
    <xf numFmtId="0" fontId="29" fillId="25" borderId="13" xfId="0" applyFont="1" applyFill="1" applyBorder="1" applyAlignment="1">
      <alignment horizontal="right" vertical="center"/>
    </xf>
    <xf numFmtId="0" fontId="29" fillId="25" borderId="21" xfId="0" applyFont="1" applyFill="1" applyBorder="1" applyAlignment="1">
      <alignment horizontal="right"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8" fillId="26" borderId="25" xfId="55" applyFont="1" applyFill="1" applyBorder="1" applyAlignment="1">
      <alignment horizontal="center" vertical="center" wrapText="1"/>
      <protection/>
    </xf>
    <xf numFmtId="0" fontId="28" fillId="26" borderId="26" xfId="55" applyFont="1" applyFill="1" applyBorder="1" applyAlignment="1">
      <alignment horizontal="center" vertical="center" wrapText="1"/>
      <protection/>
    </xf>
    <xf numFmtId="0" fontId="28" fillId="26" borderId="27" xfId="55" applyFont="1" applyFill="1" applyBorder="1" applyAlignment="1">
      <alignment horizontal="center" vertical="center" wrapText="1"/>
      <protection/>
    </xf>
    <xf numFmtId="0" fontId="28" fillId="26" borderId="28" xfId="55" applyFont="1" applyFill="1" applyBorder="1" applyAlignment="1">
      <alignment horizontal="center" vertical="center" wrapText="1"/>
      <protection/>
    </xf>
    <xf numFmtId="0" fontId="28" fillId="26" borderId="29" xfId="55" applyFont="1" applyFill="1" applyBorder="1" applyAlignment="1">
      <alignment horizontal="center" vertical="center" wrapText="1"/>
      <protection/>
    </xf>
    <xf numFmtId="0" fontId="28" fillId="26" borderId="30" xfId="55" applyFont="1" applyFill="1" applyBorder="1" applyAlignment="1">
      <alignment horizontal="center" vertical="center" wrapText="1"/>
      <protection/>
    </xf>
    <xf numFmtId="4" fontId="20" fillId="26" borderId="10" xfId="55" applyNumberFormat="1" applyFont="1" applyFill="1" applyBorder="1" applyAlignment="1">
      <alignment horizontal="right" vertical="center"/>
      <protection/>
    </xf>
    <xf numFmtId="0" fontId="26" fillId="0" borderId="31" xfId="55" applyFont="1" applyFill="1" applyBorder="1" applyAlignment="1">
      <alignment horizontal="center" vertical="center"/>
      <protection/>
    </xf>
    <xf numFmtId="0" fontId="26" fillId="0" borderId="32" xfId="55" applyFont="1" applyFill="1" applyBorder="1" applyAlignment="1">
      <alignment horizontal="center" vertical="center"/>
      <protection/>
    </xf>
    <xf numFmtId="0" fontId="26" fillId="0" borderId="33" xfId="55" applyFont="1" applyFill="1" applyBorder="1" applyAlignment="1">
      <alignment horizontal="center" vertical="center"/>
      <protection/>
    </xf>
    <xf numFmtId="0" fontId="22" fillId="26" borderId="10" xfId="55" applyFont="1" applyFill="1" applyBorder="1" applyAlignment="1">
      <alignment horizontal="center" vertical="center"/>
      <protection/>
    </xf>
    <xf numFmtId="4" fontId="22" fillId="0" borderId="11" xfId="55" applyNumberFormat="1" applyFont="1" applyFill="1" applyBorder="1" applyAlignment="1">
      <alignment horizontal="center" vertical="center" wrapText="1"/>
      <protection/>
    </xf>
    <xf numFmtId="4" fontId="22" fillId="0" borderId="13" xfId="55" applyNumberFormat="1" applyFont="1" applyFill="1" applyBorder="1" applyAlignment="1">
      <alignment horizontal="center" vertical="center" wrapText="1"/>
      <protection/>
    </xf>
    <xf numFmtId="4" fontId="22" fillId="0" borderId="12" xfId="55" applyNumberFormat="1" applyFont="1" applyFill="1" applyBorder="1" applyAlignment="1">
      <alignment horizontal="center" vertical="center" wrapText="1"/>
      <protection/>
    </xf>
    <xf numFmtId="4" fontId="22" fillId="0" borderId="11" xfId="55" applyNumberFormat="1" applyFont="1" applyFill="1" applyBorder="1" applyAlignment="1">
      <alignment horizontal="right" vertical="center"/>
      <protection/>
    </xf>
    <xf numFmtId="4" fontId="22" fillId="0" borderId="13" xfId="55" applyNumberFormat="1" applyFont="1" applyFill="1" applyBorder="1" applyAlignment="1">
      <alignment horizontal="right" vertical="center"/>
      <protection/>
    </xf>
    <xf numFmtId="4" fontId="22" fillId="0" borderId="12" xfId="55" applyNumberFormat="1" applyFont="1" applyFill="1" applyBorder="1" applyAlignment="1">
      <alignment horizontal="right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2" fillId="0" borderId="11" xfId="55" applyFont="1" applyFill="1" applyBorder="1" applyAlignment="1">
      <alignment horizontal="center" vertical="center"/>
      <protection/>
    </xf>
    <xf numFmtId="0" fontId="22" fillId="0" borderId="13" xfId="55" applyFont="1" applyFill="1" applyBorder="1" applyAlignment="1">
      <alignment horizontal="center" vertical="center"/>
      <protection/>
    </xf>
    <xf numFmtId="0" fontId="22" fillId="0" borderId="12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0" fontId="25" fillId="0" borderId="13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/>
      <protection/>
    </xf>
    <xf numFmtId="0" fontId="25" fillId="0" borderId="13" xfId="55" applyFont="1" applyFill="1" applyBorder="1" applyAlignment="1">
      <alignment horizontal="center" vertical="center"/>
      <protection/>
    </xf>
    <xf numFmtId="0" fontId="25" fillId="0" borderId="12" xfId="55" applyFont="1" applyFill="1" applyBorder="1" applyAlignment="1">
      <alignment horizontal="center" vertical="center"/>
      <protection/>
    </xf>
    <xf numFmtId="0" fontId="25" fillId="27" borderId="10" xfId="55" applyFont="1" applyFill="1" applyBorder="1" applyAlignment="1">
      <alignment horizontal="center" vertical="center"/>
      <protection/>
    </xf>
    <xf numFmtId="0" fontId="28" fillId="25" borderId="25" xfId="55" applyFont="1" applyFill="1" applyBorder="1" applyAlignment="1">
      <alignment horizontal="center" vertical="center" wrapText="1"/>
      <protection/>
    </xf>
    <xf numFmtId="0" fontId="28" fillId="25" borderId="26" xfId="55" applyFont="1" applyFill="1" applyBorder="1" applyAlignment="1">
      <alignment horizontal="center" vertical="center" wrapText="1"/>
      <protection/>
    </xf>
    <xf numFmtId="0" fontId="28" fillId="25" borderId="27" xfId="55" applyFont="1" applyFill="1" applyBorder="1" applyAlignment="1">
      <alignment horizontal="center" vertical="center" wrapText="1"/>
      <protection/>
    </xf>
    <xf numFmtId="0" fontId="28" fillId="25" borderId="28" xfId="55" applyFont="1" applyFill="1" applyBorder="1" applyAlignment="1">
      <alignment horizontal="center" vertical="center" wrapText="1"/>
      <protection/>
    </xf>
    <xf numFmtId="0" fontId="28" fillId="25" borderId="29" xfId="55" applyFont="1" applyFill="1" applyBorder="1" applyAlignment="1">
      <alignment horizontal="center" vertical="center" wrapText="1"/>
      <protection/>
    </xf>
    <xf numFmtId="0" fontId="28" fillId="25" borderId="30" xfId="55" applyFont="1" applyFill="1" applyBorder="1" applyAlignment="1">
      <alignment horizontal="center" vertical="center" wrapText="1"/>
      <protection/>
    </xf>
    <xf numFmtId="0" fontId="22" fillId="25" borderId="10" xfId="55" applyFont="1" applyFill="1" applyBorder="1" applyAlignment="1">
      <alignment horizontal="center" vertical="center"/>
      <protection/>
    </xf>
    <xf numFmtId="4" fontId="20" fillId="25" borderId="10" xfId="55" applyNumberFormat="1" applyFont="1" applyFill="1" applyBorder="1" applyAlignment="1">
      <alignment horizontal="right" vertical="center"/>
      <protection/>
    </xf>
    <xf numFmtId="0" fontId="24" fillId="27" borderId="31" xfId="55" applyFont="1" applyFill="1" applyBorder="1" applyAlignment="1">
      <alignment horizontal="center"/>
      <protection/>
    </xf>
    <xf numFmtId="0" fontId="24" fillId="27" borderId="32" xfId="55" applyFont="1" applyFill="1" applyBorder="1" applyAlignment="1">
      <alignment horizontal="center"/>
      <protection/>
    </xf>
    <xf numFmtId="0" fontId="24" fillId="27" borderId="33" xfId="55" applyFont="1" applyFill="1" applyBorder="1" applyAlignment="1">
      <alignment horizontal="center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3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4" fontId="22" fillId="0" borderId="11" xfId="55" applyNumberFormat="1" applyFont="1" applyFill="1" applyBorder="1" applyAlignment="1">
      <alignment horizontal="right" vertical="center" wrapText="1"/>
      <protection/>
    </xf>
    <xf numFmtId="4" fontId="22" fillId="0" borderId="13" xfId="55" applyNumberFormat="1" applyFont="1" applyFill="1" applyBorder="1" applyAlignment="1">
      <alignment horizontal="right" vertical="center" wrapText="1"/>
      <protection/>
    </xf>
    <xf numFmtId="4" fontId="22" fillId="0" borderId="12" xfId="55" applyNumberFormat="1" applyFont="1" applyFill="1" applyBorder="1" applyAlignment="1">
      <alignment horizontal="right" vertical="center" wrapText="1"/>
      <protection/>
    </xf>
    <xf numFmtId="0" fontId="22" fillId="25" borderId="11" xfId="55" applyFont="1" applyFill="1" applyBorder="1" applyAlignment="1">
      <alignment horizontal="center" vertical="center"/>
      <protection/>
    </xf>
    <xf numFmtId="4" fontId="20" fillId="25" borderId="11" xfId="55" applyNumberFormat="1" applyFont="1" applyFill="1" applyBorder="1" applyAlignment="1">
      <alignment horizontal="right" vertical="center"/>
      <protection/>
    </xf>
    <xf numFmtId="0" fontId="27" fillId="25" borderId="34" xfId="55" applyFont="1" applyFill="1" applyBorder="1" applyAlignment="1">
      <alignment horizontal="center" vertical="center"/>
      <protection/>
    </xf>
    <xf numFmtId="0" fontId="27" fillId="25" borderId="21" xfId="55" applyFont="1" applyFill="1" applyBorder="1" applyAlignment="1">
      <alignment horizontal="center" vertical="center"/>
      <protection/>
    </xf>
    <xf numFmtId="0" fontId="27" fillId="25" borderId="35" xfId="55" applyFont="1" applyFill="1" applyBorder="1" applyAlignment="1">
      <alignment horizontal="center" vertical="center"/>
      <protection/>
    </xf>
    <xf numFmtId="0" fontId="22" fillId="28" borderId="11" xfId="55" applyFont="1" applyFill="1" applyBorder="1" applyAlignment="1">
      <alignment horizontal="center" vertical="center" wrapText="1"/>
      <protection/>
    </xf>
    <xf numFmtId="0" fontId="22" fillId="28" borderId="13" xfId="55" applyFont="1" applyFill="1" applyBorder="1" applyAlignment="1">
      <alignment horizontal="center" vertical="center" wrapText="1"/>
      <protection/>
    </xf>
    <xf numFmtId="0" fontId="22" fillId="28" borderId="12" xfId="55" applyFont="1" applyFill="1" applyBorder="1" applyAlignment="1">
      <alignment horizontal="center" vertical="center" wrapText="1"/>
      <protection/>
    </xf>
    <xf numFmtId="0" fontId="27" fillId="0" borderId="25" xfId="55" applyFont="1" applyFill="1" applyBorder="1" applyAlignment="1">
      <alignment horizontal="center" vertical="center"/>
      <protection/>
    </xf>
    <xf numFmtId="0" fontId="27" fillId="0" borderId="36" xfId="55" applyFont="1" applyFill="1" applyBorder="1" applyAlignment="1">
      <alignment horizontal="center" vertical="center"/>
      <protection/>
    </xf>
    <xf numFmtId="0" fontId="27" fillId="0" borderId="26" xfId="55" applyFont="1" applyFill="1" applyBorder="1" applyAlignment="1">
      <alignment horizontal="center" vertical="center"/>
      <protection/>
    </xf>
    <xf numFmtId="0" fontId="26" fillId="0" borderId="29" xfId="55" applyFont="1" applyFill="1" applyBorder="1" applyAlignment="1">
      <alignment horizontal="center" vertical="center"/>
      <protection/>
    </xf>
    <xf numFmtId="0" fontId="26" fillId="0" borderId="19" xfId="55" applyFont="1" applyFill="1" applyBorder="1" applyAlignment="1">
      <alignment horizontal="center" vertical="center"/>
      <protection/>
    </xf>
    <xf numFmtId="0" fontId="26" fillId="0" borderId="30" xfId="55" applyFont="1" applyFill="1" applyBorder="1" applyAlignment="1">
      <alignment horizontal="center" vertical="center"/>
      <protection/>
    </xf>
    <xf numFmtId="0" fontId="22" fillId="27" borderId="11" xfId="55" applyFont="1" applyFill="1" applyBorder="1" applyAlignment="1">
      <alignment horizontal="center" vertical="center"/>
      <protection/>
    </xf>
    <xf numFmtId="0" fontId="22" fillId="27" borderId="12" xfId="55" applyFont="1" applyFill="1" applyBorder="1" applyAlignment="1">
      <alignment horizontal="center" vertical="center"/>
      <protection/>
    </xf>
    <xf numFmtId="0" fontId="22" fillId="27" borderId="10" xfId="55" applyFont="1" applyFill="1" applyBorder="1" applyAlignment="1">
      <alignment horizontal="center" vertical="center" wrapText="1"/>
      <protection/>
    </xf>
    <xf numFmtId="0" fontId="22" fillId="27" borderId="11" xfId="55" applyFont="1" applyFill="1" applyBorder="1" applyAlignment="1">
      <alignment horizontal="center" vertical="center" wrapText="1"/>
      <protection/>
    </xf>
    <xf numFmtId="0" fontId="22" fillId="27" borderId="12" xfId="55" applyFont="1" applyFill="1" applyBorder="1" applyAlignment="1">
      <alignment horizontal="center" vertical="center" wrapText="1"/>
      <protection/>
    </xf>
    <xf numFmtId="0" fontId="23" fillId="27" borderId="11" xfId="55" applyFont="1" applyFill="1" applyBorder="1" applyAlignment="1">
      <alignment horizontal="center" vertical="center" wrapText="1"/>
      <protection/>
    </xf>
    <xf numFmtId="0" fontId="23" fillId="27" borderId="12" xfId="55" applyFont="1" applyFill="1" applyBorder="1" applyAlignment="1">
      <alignment horizontal="center" vertical="center" wrapText="1"/>
      <protection/>
    </xf>
    <xf numFmtId="0" fontId="22" fillId="27" borderId="31" xfId="55" applyFont="1" applyFill="1" applyBorder="1" applyAlignment="1">
      <alignment horizontal="center" vertical="center"/>
      <protection/>
    </xf>
    <xf numFmtId="0" fontId="22" fillId="27" borderId="32" xfId="55" applyFont="1" applyFill="1" applyBorder="1" applyAlignment="1">
      <alignment horizontal="center" vertical="center"/>
      <protection/>
    </xf>
    <xf numFmtId="0" fontId="22" fillId="27" borderId="33" xfId="55" applyFont="1" applyFill="1" applyBorder="1" applyAlignment="1">
      <alignment horizontal="center" vertical="center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4" fontId="23" fillId="0" borderId="12" xfId="55" applyNumberFormat="1" applyFont="1" applyFill="1" applyBorder="1" applyAlignment="1">
      <alignment horizontal="center" vertical="center" wrapText="1"/>
      <protection/>
    </xf>
    <xf numFmtId="0" fontId="24" fillId="27" borderId="31" xfId="55" applyFont="1" applyFill="1" applyBorder="1" applyAlignment="1">
      <alignment horizontal="center" vertical="center" wrapText="1"/>
      <protection/>
    </xf>
    <xf numFmtId="0" fontId="24" fillId="27" borderId="32" xfId="55" applyFont="1" applyFill="1" applyBorder="1" applyAlignment="1">
      <alignment horizontal="center" vertical="center" wrapText="1"/>
      <protection/>
    </xf>
    <xf numFmtId="0" fontId="24" fillId="27" borderId="33" xfId="55" applyFont="1" applyFill="1" applyBorder="1" applyAlignment="1">
      <alignment horizontal="center" vertical="center" wrapText="1"/>
      <protection/>
    </xf>
    <xf numFmtId="0" fontId="22" fillId="27" borderId="10" xfId="55" applyFont="1" applyFill="1" applyBorder="1" applyAlignment="1">
      <alignment horizontal="center" vertical="center"/>
      <protection/>
    </xf>
    <xf numFmtId="0" fontId="20" fillId="25" borderId="10" xfId="55" applyFont="1" applyFill="1" applyBorder="1" applyAlignment="1">
      <alignment horizontal="center" vertical="center" wrapText="1"/>
      <protection/>
    </xf>
    <xf numFmtId="0" fontId="20" fillId="25" borderId="1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6"/>
  <sheetViews>
    <sheetView tabSelected="1" view="pageBreakPreview" zoomScale="73" zoomScaleNormal="98" zoomScaleSheetLayoutView="73" workbookViewId="0" topLeftCell="A1">
      <pane ySplit="4" topLeftCell="A14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4.57421875" style="37" customWidth="1"/>
    <col min="2" max="2" width="25.7109375" style="37" customWidth="1"/>
    <col min="3" max="3" width="10.8515625" style="31" customWidth="1"/>
    <col min="4" max="4" width="16.8515625" style="39" customWidth="1"/>
    <col min="5" max="5" width="33.421875" style="38" customWidth="1"/>
    <col min="6" max="12" width="14.421875" style="39" customWidth="1"/>
    <col min="13" max="13" width="24.28125" style="31" customWidth="1"/>
    <col min="14" max="14" width="12.7109375" style="31" bestFit="1" customWidth="1"/>
    <col min="15" max="15" width="13.8515625" style="31" bestFit="1" customWidth="1"/>
    <col min="16" max="18" width="12.7109375" style="31" bestFit="1" customWidth="1"/>
    <col min="19" max="19" width="13.7109375" style="31" customWidth="1"/>
    <col min="20" max="20" width="14.00390625" style="31" customWidth="1"/>
    <col min="21" max="16384" width="9.140625" style="31" customWidth="1"/>
  </cols>
  <sheetData>
    <row r="1" spans="1:13" ht="15.75">
      <c r="A1" s="84" t="s">
        <v>233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38.25" customHeight="1">
      <c r="A2" s="190" t="s">
        <v>236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  <c r="N2" s="30"/>
      <c r="O2" s="30"/>
    </row>
    <row r="3" spans="1:15" ht="21.75" customHeight="1">
      <c r="A3" s="193" t="s">
        <v>0</v>
      </c>
      <c r="B3" s="193" t="s">
        <v>1</v>
      </c>
      <c r="C3" s="179" t="s">
        <v>2</v>
      </c>
      <c r="D3" s="180" t="s">
        <v>9</v>
      </c>
      <c r="E3" s="180" t="s">
        <v>82</v>
      </c>
      <c r="F3" s="184" t="s">
        <v>4</v>
      </c>
      <c r="G3" s="185"/>
      <c r="H3" s="185"/>
      <c r="I3" s="185"/>
      <c r="J3" s="185"/>
      <c r="K3" s="185"/>
      <c r="L3" s="186"/>
      <c r="M3" s="180" t="s">
        <v>62</v>
      </c>
      <c r="N3" s="30"/>
      <c r="O3" s="30"/>
    </row>
    <row r="4" spans="1:15" ht="20.25" customHeight="1">
      <c r="A4" s="193"/>
      <c r="B4" s="193"/>
      <c r="C4" s="179"/>
      <c r="D4" s="181"/>
      <c r="E4" s="181"/>
      <c r="F4" s="27">
        <v>2014</v>
      </c>
      <c r="G4" s="27">
        <v>2015</v>
      </c>
      <c r="H4" s="27">
        <v>2016</v>
      </c>
      <c r="I4" s="27">
        <v>2017</v>
      </c>
      <c r="J4" s="27">
        <v>2018</v>
      </c>
      <c r="K4" s="27">
        <v>2019</v>
      </c>
      <c r="L4" s="27">
        <v>2020</v>
      </c>
      <c r="M4" s="181"/>
      <c r="N4" s="30"/>
      <c r="O4" s="30"/>
    </row>
    <row r="5" spans="1:15" ht="22.5" customHeight="1">
      <c r="A5" s="171" t="s">
        <v>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30"/>
      <c r="O5" s="30"/>
    </row>
    <row r="6" spans="1:15" ht="21" customHeight="1">
      <c r="A6" s="174" t="s">
        <v>89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32"/>
      <c r="O6" s="32"/>
    </row>
    <row r="7" spans="1:15" ht="12.75">
      <c r="A7" s="85">
        <v>1</v>
      </c>
      <c r="B7" s="139" t="s">
        <v>100</v>
      </c>
      <c r="C7" s="136">
        <v>2014</v>
      </c>
      <c r="D7" s="132">
        <v>2754700</v>
      </c>
      <c r="E7" s="18" t="s">
        <v>12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29" t="s">
        <v>177</v>
      </c>
      <c r="N7" s="33"/>
      <c r="O7" s="33"/>
    </row>
    <row r="8" spans="1:15" ht="12.75">
      <c r="A8" s="86"/>
      <c r="B8" s="140"/>
      <c r="C8" s="137"/>
      <c r="D8" s="133"/>
      <c r="E8" s="6" t="s">
        <v>52</v>
      </c>
      <c r="F8" s="3">
        <v>688675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30"/>
      <c r="N8" s="33"/>
      <c r="O8" s="33"/>
    </row>
    <row r="9" spans="1:15" ht="12.75">
      <c r="A9" s="86"/>
      <c r="B9" s="140"/>
      <c r="C9" s="137"/>
      <c r="D9" s="133"/>
      <c r="E9" s="6" t="s">
        <v>28</v>
      </c>
      <c r="F9" s="3">
        <v>1377350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30"/>
      <c r="N9" s="33"/>
      <c r="O9" s="33"/>
    </row>
    <row r="10" spans="1:15" ht="12.75">
      <c r="A10" s="86"/>
      <c r="B10" s="140"/>
      <c r="C10" s="137"/>
      <c r="D10" s="133"/>
      <c r="E10" s="6" t="s">
        <v>171</v>
      </c>
      <c r="F10" s="3">
        <v>688675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30"/>
      <c r="N10" s="33"/>
      <c r="O10" s="33"/>
    </row>
    <row r="11" spans="1:15" ht="12.75">
      <c r="A11" s="87"/>
      <c r="B11" s="141"/>
      <c r="C11" s="138"/>
      <c r="D11" s="134"/>
      <c r="E11" s="13" t="s">
        <v>3</v>
      </c>
      <c r="F11" s="15">
        <f>F7+F8+F9+F10</f>
        <v>2754700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31"/>
      <c r="N11" s="33"/>
      <c r="O11" s="33"/>
    </row>
    <row r="12" spans="1:15" ht="12.75">
      <c r="A12" s="85">
        <v>2</v>
      </c>
      <c r="B12" s="139" t="s">
        <v>102</v>
      </c>
      <c r="C12" s="136">
        <v>2014</v>
      </c>
      <c r="D12" s="132">
        <v>3108313</v>
      </c>
      <c r="E12" s="18" t="s">
        <v>12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129" t="s">
        <v>176</v>
      </c>
      <c r="N12" s="33"/>
      <c r="O12" s="33"/>
    </row>
    <row r="13" spans="1:15" ht="12.75">
      <c r="A13" s="86"/>
      <c r="B13" s="140"/>
      <c r="C13" s="137"/>
      <c r="D13" s="133"/>
      <c r="E13" s="6" t="s">
        <v>52</v>
      </c>
      <c r="F13" s="3">
        <v>1054157</v>
      </c>
      <c r="G13" s="53">
        <v>-277078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30"/>
      <c r="N13" s="33"/>
      <c r="O13" s="33"/>
    </row>
    <row r="14" spans="1:15" ht="12.75">
      <c r="A14" s="86"/>
      <c r="B14" s="140"/>
      <c r="C14" s="137"/>
      <c r="D14" s="133"/>
      <c r="E14" s="6" t="s">
        <v>17</v>
      </c>
      <c r="F14" s="3">
        <v>1554156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30"/>
      <c r="N14" s="33"/>
      <c r="O14" s="33"/>
    </row>
    <row r="15" spans="1:15" ht="12.75">
      <c r="A15" s="86"/>
      <c r="B15" s="140"/>
      <c r="C15" s="137"/>
      <c r="D15" s="133"/>
      <c r="E15" s="6" t="s">
        <v>172</v>
      </c>
      <c r="F15" s="3">
        <v>500000</v>
      </c>
      <c r="G15" s="3">
        <v>277078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30"/>
      <c r="N15" s="33"/>
      <c r="O15" s="33"/>
    </row>
    <row r="16" spans="1:15" ht="12.75">
      <c r="A16" s="87"/>
      <c r="B16" s="141"/>
      <c r="C16" s="138"/>
      <c r="D16" s="134"/>
      <c r="E16" s="13" t="s">
        <v>3</v>
      </c>
      <c r="F16" s="15">
        <f>F12+F13+F14+F15</f>
        <v>3108313</v>
      </c>
      <c r="G16" s="15">
        <f aca="true" t="shared" si="0" ref="G16:L16">G12+G13+G14+G15</f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31"/>
      <c r="N16" s="33"/>
      <c r="O16" s="33"/>
    </row>
    <row r="17" spans="1:15" ht="12.75" customHeight="1">
      <c r="A17" s="85">
        <v>3</v>
      </c>
      <c r="B17" s="139" t="s">
        <v>128</v>
      </c>
      <c r="C17" s="136">
        <v>2014</v>
      </c>
      <c r="D17" s="132">
        <v>613000</v>
      </c>
      <c r="E17" s="18" t="s">
        <v>12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129" t="s">
        <v>178</v>
      </c>
      <c r="N17" s="33"/>
      <c r="O17" s="33"/>
    </row>
    <row r="18" spans="1:15" ht="12.75">
      <c r="A18" s="86"/>
      <c r="B18" s="140"/>
      <c r="C18" s="137"/>
      <c r="D18" s="133"/>
      <c r="E18" s="6" t="s">
        <v>52</v>
      </c>
      <c r="F18" s="3">
        <v>307000</v>
      </c>
      <c r="G18" s="3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30"/>
      <c r="N18" s="33"/>
      <c r="O18" s="33"/>
    </row>
    <row r="19" spans="1:15" ht="36">
      <c r="A19" s="86"/>
      <c r="B19" s="140"/>
      <c r="C19" s="137"/>
      <c r="D19" s="133"/>
      <c r="E19" s="6" t="s">
        <v>41</v>
      </c>
      <c r="F19" s="3">
        <v>306000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30"/>
      <c r="N19" s="33"/>
      <c r="O19" s="33"/>
    </row>
    <row r="20" spans="1:15" ht="12.75">
      <c r="A20" s="86"/>
      <c r="B20" s="140"/>
      <c r="C20" s="137"/>
      <c r="D20" s="133"/>
      <c r="E20" s="6" t="s">
        <v>11</v>
      </c>
      <c r="F20" s="3">
        <v>0</v>
      </c>
      <c r="G20" s="3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130"/>
      <c r="N20" s="33"/>
      <c r="O20" s="33"/>
    </row>
    <row r="21" spans="1:15" ht="12.75">
      <c r="A21" s="87"/>
      <c r="B21" s="141"/>
      <c r="C21" s="138"/>
      <c r="D21" s="134"/>
      <c r="E21" s="13" t="s">
        <v>3</v>
      </c>
      <c r="F21" s="15">
        <f>F17+F18+F19+F20</f>
        <v>613000</v>
      </c>
      <c r="G21" s="15">
        <f aca="true" t="shared" si="1" ref="G21:L21">G17+G18+G19+G20</f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31"/>
      <c r="N21" s="33"/>
      <c r="O21" s="33"/>
    </row>
    <row r="22" spans="1:15" ht="12.75" customHeight="1">
      <c r="A22" s="85">
        <v>4</v>
      </c>
      <c r="B22" s="139" t="s">
        <v>129</v>
      </c>
      <c r="C22" s="136">
        <v>2014</v>
      </c>
      <c r="D22" s="132">
        <v>630000</v>
      </c>
      <c r="E22" s="18" t="s">
        <v>12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129" t="s">
        <v>179</v>
      </c>
      <c r="N22" s="33"/>
      <c r="O22" s="33"/>
    </row>
    <row r="23" spans="1:15" ht="12.75">
      <c r="A23" s="86"/>
      <c r="B23" s="140"/>
      <c r="C23" s="137"/>
      <c r="D23" s="133"/>
      <c r="E23" s="6" t="s">
        <v>52</v>
      </c>
      <c r="F23" s="3">
        <v>630000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130"/>
      <c r="N23" s="33"/>
      <c r="O23" s="33"/>
    </row>
    <row r="24" spans="1:15" ht="36.75" customHeight="1">
      <c r="A24" s="86"/>
      <c r="B24" s="140"/>
      <c r="C24" s="137"/>
      <c r="D24" s="133"/>
      <c r="E24" s="6" t="s">
        <v>41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130"/>
      <c r="N24" s="33"/>
      <c r="O24" s="33"/>
    </row>
    <row r="25" spans="1:15" ht="12.75">
      <c r="A25" s="86"/>
      <c r="B25" s="140"/>
      <c r="C25" s="137"/>
      <c r="D25" s="133"/>
      <c r="E25" s="6" t="s">
        <v>130</v>
      </c>
      <c r="F25" s="3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130"/>
      <c r="N25" s="33"/>
      <c r="O25" s="33"/>
    </row>
    <row r="26" spans="1:15" ht="12.75">
      <c r="A26" s="87"/>
      <c r="B26" s="141"/>
      <c r="C26" s="138"/>
      <c r="D26" s="134"/>
      <c r="E26" s="13" t="s">
        <v>3</v>
      </c>
      <c r="F26" s="15">
        <f>F22+F23+F24+F25</f>
        <v>630000</v>
      </c>
      <c r="G26" s="15">
        <f aca="true" t="shared" si="2" ref="G26:L26">G22+G23+G24+G25</f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31"/>
      <c r="N26" s="33"/>
      <c r="O26" s="33"/>
    </row>
    <row r="27" spans="1:13" ht="12.75">
      <c r="A27" s="85">
        <v>5</v>
      </c>
      <c r="B27" s="88" t="s">
        <v>131</v>
      </c>
      <c r="C27" s="89">
        <v>2015</v>
      </c>
      <c r="D27" s="90">
        <v>2000000</v>
      </c>
      <c r="E27" s="18" t="s">
        <v>12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129" t="s">
        <v>180</v>
      </c>
    </row>
    <row r="28" spans="1:13" ht="12.75">
      <c r="A28" s="86"/>
      <c r="B28" s="88"/>
      <c r="C28" s="89"/>
      <c r="D28" s="90"/>
      <c r="E28" s="6" t="s">
        <v>52</v>
      </c>
      <c r="F28" s="2">
        <v>0</v>
      </c>
      <c r="G28" s="2">
        <v>700000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130"/>
    </row>
    <row r="29" spans="1:13" ht="12.75">
      <c r="A29" s="86"/>
      <c r="B29" s="88"/>
      <c r="C29" s="89"/>
      <c r="D29" s="90"/>
      <c r="E29" s="6" t="s">
        <v>17</v>
      </c>
      <c r="F29" s="2">
        <v>0</v>
      </c>
      <c r="G29" s="2">
        <v>950000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30"/>
    </row>
    <row r="30" spans="1:13" ht="12.75">
      <c r="A30" s="86"/>
      <c r="B30" s="88"/>
      <c r="C30" s="89"/>
      <c r="D30" s="90"/>
      <c r="E30" s="6" t="s">
        <v>174</v>
      </c>
      <c r="F30" s="2">
        <v>0</v>
      </c>
      <c r="G30" s="2">
        <v>350000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130"/>
    </row>
    <row r="31" spans="1:13" ht="12.75">
      <c r="A31" s="87"/>
      <c r="B31" s="88"/>
      <c r="C31" s="89"/>
      <c r="D31" s="90"/>
      <c r="E31" s="13" t="s">
        <v>3</v>
      </c>
      <c r="F31" s="15">
        <v>0</v>
      </c>
      <c r="G31" s="15">
        <f>G27+G28+G29+G30</f>
        <v>2000000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31"/>
    </row>
    <row r="32" spans="1:15" ht="12.75">
      <c r="A32" s="85">
        <v>6</v>
      </c>
      <c r="B32" s="139" t="s">
        <v>234</v>
      </c>
      <c r="C32" s="136">
        <v>2015</v>
      </c>
      <c r="D32" s="132">
        <v>6900000</v>
      </c>
      <c r="E32" s="18" t="s">
        <v>12</v>
      </c>
      <c r="F32" s="2">
        <v>0</v>
      </c>
      <c r="G32" s="2">
        <v>5000000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29" t="s">
        <v>198</v>
      </c>
      <c r="N32" s="33"/>
      <c r="O32" s="33"/>
    </row>
    <row r="33" spans="1:15" ht="12.75">
      <c r="A33" s="86"/>
      <c r="B33" s="140"/>
      <c r="C33" s="137"/>
      <c r="D33" s="133"/>
      <c r="E33" s="6" t="s">
        <v>52</v>
      </c>
      <c r="F33" s="2">
        <v>0</v>
      </c>
      <c r="G33" s="3">
        <v>1150000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30"/>
      <c r="N33" s="33"/>
      <c r="O33" s="33"/>
    </row>
    <row r="34" spans="1:15" ht="12.75">
      <c r="A34" s="86"/>
      <c r="B34" s="140"/>
      <c r="C34" s="137"/>
      <c r="D34" s="133"/>
      <c r="E34" s="6" t="s">
        <v>17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30"/>
      <c r="N34" s="33"/>
      <c r="O34" s="33"/>
    </row>
    <row r="35" spans="1:15" ht="12.75">
      <c r="A35" s="86"/>
      <c r="B35" s="140"/>
      <c r="C35" s="137"/>
      <c r="D35" s="133"/>
      <c r="E35" s="6" t="s">
        <v>130</v>
      </c>
      <c r="F35" s="2">
        <v>0</v>
      </c>
      <c r="G35" s="3">
        <v>750000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130"/>
      <c r="N35" s="33"/>
      <c r="O35" s="33"/>
    </row>
    <row r="36" spans="1:15" ht="15.75" customHeight="1">
      <c r="A36" s="87"/>
      <c r="B36" s="141"/>
      <c r="C36" s="138"/>
      <c r="D36" s="134"/>
      <c r="E36" s="13" t="s">
        <v>3</v>
      </c>
      <c r="F36" s="15">
        <f aca="true" t="shared" si="3" ref="F36:L36">F32+F33+F34+F35</f>
        <v>0</v>
      </c>
      <c r="G36" s="15">
        <f>G32+G33+G34+G35</f>
        <v>6900000</v>
      </c>
      <c r="H36" s="15">
        <f t="shared" si="3"/>
        <v>0</v>
      </c>
      <c r="I36" s="15">
        <f t="shared" si="3"/>
        <v>0</v>
      </c>
      <c r="J36" s="15">
        <f t="shared" si="3"/>
        <v>0</v>
      </c>
      <c r="K36" s="15">
        <f t="shared" si="3"/>
        <v>0</v>
      </c>
      <c r="L36" s="15">
        <f t="shared" si="3"/>
        <v>0</v>
      </c>
      <c r="M36" s="131"/>
      <c r="N36" s="33"/>
      <c r="O36" s="34"/>
    </row>
    <row r="37" spans="1:13" ht="12.75" customHeight="1">
      <c r="A37" s="85">
        <v>7</v>
      </c>
      <c r="B37" s="88" t="s">
        <v>140</v>
      </c>
      <c r="C37" s="89">
        <v>2018</v>
      </c>
      <c r="D37" s="90">
        <v>3500000</v>
      </c>
      <c r="E37" s="18" t="s">
        <v>12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29" t="s">
        <v>204</v>
      </c>
    </row>
    <row r="38" spans="1:13" ht="12.75">
      <c r="A38" s="86"/>
      <c r="B38" s="88"/>
      <c r="C38" s="89"/>
      <c r="D38" s="90"/>
      <c r="E38" s="6" t="s">
        <v>52</v>
      </c>
      <c r="F38" s="2">
        <v>0</v>
      </c>
      <c r="G38" s="2">
        <v>0</v>
      </c>
      <c r="H38" s="2">
        <v>0</v>
      </c>
      <c r="I38" s="2">
        <v>0</v>
      </c>
      <c r="J38" s="3">
        <v>1400000</v>
      </c>
      <c r="K38" s="2">
        <v>0</v>
      </c>
      <c r="L38" s="2">
        <v>0</v>
      </c>
      <c r="M38" s="130"/>
    </row>
    <row r="39" spans="1:13" ht="24">
      <c r="A39" s="86"/>
      <c r="B39" s="88"/>
      <c r="C39" s="89"/>
      <c r="D39" s="90"/>
      <c r="E39" s="6" t="s">
        <v>13</v>
      </c>
      <c r="F39" s="2">
        <v>0</v>
      </c>
      <c r="G39" s="2">
        <v>0</v>
      </c>
      <c r="H39" s="2">
        <v>0</v>
      </c>
      <c r="I39" s="2">
        <v>0</v>
      </c>
      <c r="J39" s="3">
        <v>1750000</v>
      </c>
      <c r="K39" s="2">
        <v>0</v>
      </c>
      <c r="L39" s="2">
        <v>0</v>
      </c>
      <c r="M39" s="130"/>
    </row>
    <row r="40" spans="1:13" ht="24">
      <c r="A40" s="86"/>
      <c r="B40" s="88"/>
      <c r="C40" s="89"/>
      <c r="D40" s="90"/>
      <c r="E40" s="6" t="s">
        <v>184</v>
      </c>
      <c r="F40" s="2">
        <v>0</v>
      </c>
      <c r="G40" s="2">
        <v>0</v>
      </c>
      <c r="H40" s="2">
        <v>0</v>
      </c>
      <c r="I40" s="2">
        <v>0</v>
      </c>
      <c r="J40" s="3">
        <v>350000</v>
      </c>
      <c r="K40" s="2">
        <v>0</v>
      </c>
      <c r="L40" s="2">
        <v>0</v>
      </c>
      <c r="M40" s="130"/>
    </row>
    <row r="41" spans="1:13" ht="12.75">
      <c r="A41" s="87"/>
      <c r="B41" s="88"/>
      <c r="C41" s="89"/>
      <c r="D41" s="90"/>
      <c r="E41" s="13" t="s">
        <v>3</v>
      </c>
      <c r="F41" s="15">
        <f aca="true" t="shared" si="4" ref="F41:L41">F37+F38+F39+F40</f>
        <v>0</v>
      </c>
      <c r="G41" s="15">
        <f t="shared" si="4"/>
        <v>0</v>
      </c>
      <c r="H41" s="15">
        <f t="shared" si="4"/>
        <v>0</v>
      </c>
      <c r="I41" s="15">
        <f t="shared" si="4"/>
        <v>0</v>
      </c>
      <c r="J41" s="15">
        <f t="shared" si="4"/>
        <v>3500000</v>
      </c>
      <c r="K41" s="15">
        <f t="shared" si="4"/>
        <v>0</v>
      </c>
      <c r="L41" s="15">
        <f t="shared" si="4"/>
        <v>0</v>
      </c>
      <c r="M41" s="131"/>
    </row>
    <row r="42" spans="1:13" ht="12.75">
      <c r="A42" s="85">
        <v>8</v>
      </c>
      <c r="B42" s="88" t="s">
        <v>103</v>
      </c>
      <c r="C42" s="89">
        <v>2016</v>
      </c>
      <c r="D42" s="90">
        <v>1000000</v>
      </c>
      <c r="E42" s="18" t="s">
        <v>12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129" t="s">
        <v>132</v>
      </c>
    </row>
    <row r="43" spans="1:13" ht="12.75">
      <c r="A43" s="86"/>
      <c r="B43" s="88"/>
      <c r="C43" s="89"/>
      <c r="D43" s="90"/>
      <c r="E43" s="6" t="s">
        <v>52</v>
      </c>
      <c r="F43" s="2">
        <v>0</v>
      </c>
      <c r="G43" s="2">
        <v>125000</v>
      </c>
      <c r="H43" s="2">
        <v>125000</v>
      </c>
      <c r="I43" s="2">
        <v>0</v>
      </c>
      <c r="J43" s="2">
        <v>0</v>
      </c>
      <c r="K43" s="2">
        <v>0</v>
      </c>
      <c r="L43" s="2">
        <v>0</v>
      </c>
      <c r="M43" s="130"/>
    </row>
    <row r="44" spans="1:13" ht="24">
      <c r="A44" s="86"/>
      <c r="B44" s="88"/>
      <c r="C44" s="89"/>
      <c r="D44" s="90"/>
      <c r="E44" s="6" t="s">
        <v>15</v>
      </c>
      <c r="F44" s="2">
        <v>0</v>
      </c>
      <c r="G44" s="2">
        <v>250000</v>
      </c>
      <c r="H44" s="2">
        <v>250000</v>
      </c>
      <c r="I44" s="2">
        <v>0</v>
      </c>
      <c r="J44" s="2">
        <v>0</v>
      </c>
      <c r="K44" s="2">
        <v>0</v>
      </c>
      <c r="L44" s="2">
        <v>0</v>
      </c>
      <c r="M44" s="130"/>
    </row>
    <row r="45" spans="1:13" ht="12.75">
      <c r="A45" s="86"/>
      <c r="B45" s="88"/>
      <c r="C45" s="89"/>
      <c r="D45" s="90"/>
      <c r="E45" s="6" t="s">
        <v>170</v>
      </c>
      <c r="F45" s="2">
        <v>0</v>
      </c>
      <c r="G45" s="2">
        <v>125000</v>
      </c>
      <c r="H45" s="2">
        <v>125000</v>
      </c>
      <c r="I45" s="2">
        <v>0</v>
      </c>
      <c r="J45" s="2">
        <v>0</v>
      </c>
      <c r="K45" s="2">
        <v>0</v>
      </c>
      <c r="L45" s="2">
        <v>0</v>
      </c>
      <c r="M45" s="130"/>
    </row>
    <row r="46" spans="1:13" ht="12.75">
      <c r="A46" s="87"/>
      <c r="B46" s="88"/>
      <c r="C46" s="89"/>
      <c r="D46" s="90"/>
      <c r="E46" s="13" t="s">
        <v>3</v>
      </c>
      <c r="F46" s="15">
        <v>0</v>
      </c>
      <c r="G46" s="15">
        <f>G43+G42+G44+G45</f>
        <v>500000</v>
      </c>
      <c r="H46" s="15">
        <f>H43+H42+H44+H45</f>
        <v>500000</v>
      </c>
      <c r="I46" s="15">
        <v>0</v>
      </c>
      <c r="J46" s="15">
        <v>0</v>
      </c>
      <c r="K46" s="15">
        <v>0</v>
      </c>
      <c r="L46" s="15">
        <v>0</v>
      </c>
      <c r="M46" s="131"/>
    </row>
    <row r="47" spans="1:13" ht="12.75">
      <c r="A47" s="85">
        <v>9</v>
      </c>
      <c r="B47" s="88" t="s">
        <v>104</v>
      </c>
      <c r="C47" s="89">
        <v>2016</v>
      </c>
      <c r="D47" s="90">
        <v>600000</v>
      </c>
      <c r="E47" s="18" t="s">
        <v>12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29" t="s">
        <v>132</v>
      </c>
    </row>
    <row r="48" spans="1:13" ht="12.75">
      <c r="A48" s="86"/>
      <c r="B48" s="88"/>
      <c r="C48" s="89"/>
      <c r="D48" s="90"/>
      <c r="E48" s="6" t="s">
        <v>52</v>
      </c>
      <c r="F48" s="2">
        <v>0</v>
      </c>
      <c r="G48" s="2">
        <v>75000</v>
      </c>
      <c r="H48" s="2">
        <v>75000</v>
      </c>
      <c r="I48" s="2">
        <v>0</v>
      </c>
      <c r="J48" s="2">
        <v>0</v>
      </c>
      <c r="K48" s="2">
        <v>0</v>
      </c>
      <c r="L48" s="2">
        <v>0</v>
      </c>
      <c r="M48" s="130"/>
    </row>
    <row r="49" spans="1:13" ht="24">
      <c r="A49" s="86"/>
      <c r="B49" s="88"/>
      <c r="C49" s="89"/>
      <c r="D49" s="90"/>
      <c r="E49" s="6" t="s">
        <v>15</v>
      </c>
      <c r="F49" s="2">
        <v>0</v>
      </c>
      <c r="G49" s="2">
        <v>150000</v>
      </c>
      <c r="H49" s="2">
        <v>150000</v>
      </c>
      <c r="I49" s="2">
        <v>0</v>
      </c>
      <c r="J49" s="2">
        <v>0</v>
      </c>
      <c r="K49" s="2">
        <v>0</v>
      </c>
      <c r="L49" s="2">
        <v>0</v>
      </c>
      <c r="M49" s="130"/>
    </row>
    <row r="50" spans="1:13" ht="12.75">
      <c r="A50" s="86"/>
      <c r="B50" s="88"/>
      <c r="C50" s="89"/>
      <c r="D50" s="90"/>
      <c r="E50" s="6" t="s">
        <v>170</v>
      </c>
      <c r="F50" s="2">
        <v>0</v>
      </c>
      <c r="G50" s="2">
        <v>75000</v>
      </c>
      <c r="H50" s="2">
        <v>75000</v>
      </c>
      <c r="I50" s="2">
        <v>0</v>
      </c>
      <c r="J50" s="2">
        <v>0</v>
      </c>
      <c r="K50" s="2">
        <v>0</v>
      </c>
      <c r="L50" s="2">
        <v>0</v>
      </c>
      <c r="M50" s="130"/>
    </row>
    <row r="51" spans="1:13" ht="12.75">
      <c r="A51" s="87"/>
      <c r="B51" s="88"/>
      <c r="C51" s="89"/>
      <c r="D51" s="90"/>
      <c r="E51" s="13" t="s">
        <v>3</v>
      </c>
      <c r="F51" s="15">
        <v>0</v>
      </c>
      <c r="G51" s="15">
        <f>G47+G48+G49+G50</f>
        <v>300000</v>
      </c>
      <c r="H51" s="15">
        <f>H47+H48+H49+H50</f>
        <v>300000</v>
      </c>
      <c r="I51" s="15">
        <v>0</v>
      </c>
      <c r="J51" s="15">
        <v>0</v>
      </c>
      <c r="K51" s="15">
        <v>0</v>
      </c>
      <c r="L51" s="15">
        <v>0</v>
      </c>
      <c r="M51" s="131"/>
    </row>
    <row r="52" spans="1:13" ht="12.75">
      <c r="A52" s="85">
        <v>10</v>
      </c>
      <c r="B52" s="88" t="s">
        <v>84</v>
      </c>
      <c r="C52" s="89">
        <v>2015</v>
      </c>
      <c r="D52" s="90">
        <v>1300000</v>
      </c>
      <c r="E52" s="18" t="s">
        <v>12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29" t="s">
        <v>182</v>
      </c>
    </row>
    <row r="53" spans="1:13" ht="12.75">
      <c r="A53" s="86"/>
      <c r="B53" s="88"/>
      <c r="C53" s="89"/>
      <c r="D53" s="90"/>
      <c r="E53" s="6" t="s">
        <v>52</v>
      </c>
      <c r="F53" s="2">
        <v>0</v>
      </c>
      <c r="G53" s="2">
        <v>700000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30"/>
    </row>
    <row r="54" spans="1:13" ht="24">
      <c r="A54" s="86"/>
      <c r="B54" s="88"/>
      <c r="C54" s="89"/>
      <c r="D54" s="90"/>
      <c r="E54" s="6" t="s">
        <v>43</v>
      </c>
      <c r="F54" s="2">
        <v>0</v>
      </c>
      <c r="G54" s="3">
        <v>600000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130"/>
    </row>
    <row r="55" spans="1:13" ht="12.75">
      <c r="A55" s="86"/>
      <c r="B55" s="88"/>
      <c r="C55" s="89"/>
      <c r="D55" s="90"/>
      <c r="E55" s="6" t="s">
        <v>11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130"/>
    </row>
    <row r="56" spans="1:13" ht="17.25" customHeight="1">
      <c r="A56" s="87"/>
      <c r="B56" s="88"/>
      <c r="C56" s="89"/>
      <c r="D56" s="90"/>
      <c r="E56" s="13" t="s">
        <v>3</v>
      </c>
      <c r="F56" s="15">
        <f aca="true" t="shared" si="5" ref="F56:L56">F52+F53+F54+F55</f>
        <v>0</v>
      </c>
      <c r="G56" s="15">
        <f t="shared" si="5"/>
        <v>1300000</v>
      </c>
      <c r="H56" s="15">
        <f t="shared" si="5"/>
        <v>0</v>
      </c>
      <c r="I56" s="15">
        <f t="shared" si="5"/>
        <v>0</v>
      </c>
      <c r="J56" s="15">
        <f t="shared" si="5"/>
        <v>0</v>
      </c>
      <c r="K56" s="15">
        <f t="shared" si="5"/>
        <v>0</v>
      </c>
      <c r="L56" s="15">
        <f t="shared" si="5"/>
        <v>0</v>
      </c>
      <c r="M56" s="131"/>
    </row>
    <row r="57" spans="1:13" ht="12.75">
      <c r="A57" s="85">
        <v>11</v>
      </c>
      <c r="B57" s="88" t="s">
        <v>133</v>
      </c>
      <c r="C57" s="89">
        <v>2015</v>
      </c>
      <c r="D57" s="90">
        <v>880000</v>
      </c>
      <c r="E57" s="18" t="s">
        <v>12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129" t="s">
        <v>182</v>
      </c>
    </row>
    <row r="58" spans="1:13" ht="12.75">
      <c r="A58" s="86"/>
      <c r="B58" s="88"/>
      <c r="C58" s="89"/>
      <c r="D58" s="90"/>
      <c r="E58" s="6" t="s">
        <v>52</v>
      </c>
      <c r="F58" s="2">
        <v>0</v>
      </c>
      <c r="G58" s="2">
        <v>490000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130"/>
    </row>
    <row r="59" spans="1:13" ht="36">
      <c r="A59" s="86"/>
      <c r="B59" s="88"/>
      <c r="C59" s="89"/>
      <c r="D59" s="90"/>
      <c r="E59" s="6" t="s">
        <v>41</v>
      </c>
      <c r="F59" s="2">
        <v>0</v>
      </c>
      <c r="G59" s="3">
        <v>390000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130"/>
    </row>
    <row r="60" spans="1:13" ht="12.75">
      <c r="A60" s="86"/>
      <c r="B60" s="88"/>
      <c r="C60" s="89"/>
      <c r="D60" s="90"/>
      <c r="E60" s="6" t="s">
        <v>11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130"/>
    </row>
    <row r="61" spans="1:13" ht="12.75">
      <c r="A61" s="87"/>
      <c r="B61" s="88"/>
      <c r="C61" s="89"/>
      <c r="D61" s="90"/>
      <c r="E61" s="13" t="s">
        <v>3</v>
      </c>
      <c r="F61" s="15">
        <f aca="true" t="shared" si="6" ref="F61:L61">F57+F58+F59+F60</f>
        <v>0</v>
      </c>
      <c r="G61" s="15">
        <f t="shared" si="6"/>
        <v>880000</v>
      </c>
      <c r="H61" s="15">
        <f t="shared" si="6"/>
        <v>0</v>
      </c>
      <c r="I61" s="15">
        <f t="shared" si="6"/>
        <v>0</v>
      </c>
      <c r="J61" s="15">
        <f t="shared" si="6"/>
        <v>0</v>
      </c>
      <c r="K61" s="15">
        <f t="shared" si="6"/>
        <v>0</v>
      </c>
      <c r="L61" s="15">
        <f t="shared" si="6"/>
        <v>0</v>
      </c>
      <c r="M61" s="131"/>
    </row>
    <row r="62" spans="1:15" ht="12.75" customHeight="1">
      <c r="A62" s="85">
        <v>12</v>
      </c>
      <c r="B62" s="139" t="s">
        <v>134</v>
      </c>
      <c r="C62" s="136">
        <v>2015</v>
      </c>
      <c r="D62" s="132">
        <v>6900000</v>
      </c>
      <c r="E62" s="18" t="s">
        <v>12</v>
      </c>
      <c r="F62" s="2">
        <v>0</v>
      </c>
      <c r="G62" s="2">
        <v>5000000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129" t="s">
        <v>198</v>
      </c>
      <c r="N62" s="33"/>
      <c r="O62" s="33"/>
    </row>
    <row r="63" spans="1:15" ht="12.75">
      <c r="A63" s="86"/>
      <c r="B63" s="140"/>
      <c r="C63" s="137"/>
      <c r="D63" s="133"/>
      <c r="E63" s="6" t="s">
        <v>52</v>
      </c>
      <c r="F63" s="2">
        <v>0</v>
      </c>
      <c r="G63" s="3">
        <v>1150000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130"/>
      <c r="N63" s="33"/>
      <c r="O63" s="33"/>
    </row>
    <row r="64" spans="1:15" ht="12.75">
      <c r="A64" s="86"/>
      <c r="B64" s="140"/>
      <c r="C64" s="137"/>
      <c r="D64" s="133"/>
      <c r="E64" s="6" t="s">
        <v>17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130"/>
      <c r="N64" s="33"/>
      <c r="O64" s="33"/>
    </row>
    <row r="65" spans="1:15" ht="12.75">
      <c r="A65" s="86"/>
      <c r="B65" s="140"/>
      <c r="C65" s="137"/>
      <c r="D65" s="133"/>
      <c r="E65" s="6" t="s">
        <v>65</v>
      </c>
      <c r="F65" s="2">
        <v>0</v>
      </c>
      <c r="G65" s="3">
        <v>750000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130"/>
      <c r="N65" s="33"/>
      <c r="O65" s="33"/>
    </row>
    <row r="66" spans="1:15" ht="15.75" customHeight="1">
      <c r="A66" s="87"/>
      <c r="B66" s="141"/>
      <c r="C66" s="138"/>
      <c r="D66" s="134"/>
      <c r="E66" s="13" t="s">
        <v>3</v>
      </c>
      <c r="F66" s="15">
        <f aca="true" t="shared" si="7" ref="F66:L66">F62+F63+F64+F65</f>
        <v>0</v>
      </c>
      <c r="G66" s="15">
        <f>G62+G63+G64+G65</f>
        <v>6900000</v>
      </c>
      <c r="H66" s="15">
        <f>H62+H63+H64+H65</f>
        <v>0</v>
      </c>
      <c r="I66" s="15">
        <f t="shared" si="7"/>
        <v>0</v>
      </c>
      <c r="J66" s="15">
        <f t="shared" si="7"/>
        <v>0</v>
      </c>
      <c r="K66" s="15">
        <f t="shared" si="7"/>
        <v>0</v>
      </c>
      <c r="L66" s="15">
        <f t="shared" si="7"/>
        <v>0</v>
      </c>
      <c r="M66" s="131"/>
      <c r="N66" s="33"/>
      <c r="O66" s="34"/>
    </row>
    <row r="67" spans="1:15" ht="12.75">
      <c r="A67" s="85">
        <v>13</v>
      </c>
      <c r="B67" s="139" t="s">
        <v>105</v>
      </c>
      <c r="C67" s="136">
        <v>2015</v>
      </c>
      <c r="D67" s="132">
        <v>4000000</v>
      </c>
      <c r="E67" s="18" t="s">
        <v>12</v>
      </c>
      <c r="F67" s="2">
        <v>0</v>
      </c>
      <c r="G67" s="4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129" t="s">
        <v>235</v>
      </c>
      <c r="N67" s="33"/>
      <c r="O67" s="33"/>
    </row>
    <row r="68" spans="1:15" ht="12.75">
      <c r="A68" s="86"/>
      <c r="B68" s="140"/>
      <c r="C68" s="137"/>
      <c r="D68" s="133"/>
      <c r="E68" s="6" t="s">
        <v>52</v>
      </c>
      <c r="F68" s="3">
        <v>0</v>
      </c>
      <c r="G68" s="4">
        <v>1500000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130"/>
      <c r="N68" s="33"/>
      <c r="O68" s="33"/>
    </row>
    <row r="69" spans="1:15" ht="24">
      <c r="A69" s="86"/>
      <c r="B69" s="140"/>
      <c r="C69" s="137"/>
      <c r="D69" s="133"/>
      <c r="E69" s="6" t="s">
        <v>13</v>
      </c>
      <c r="F69" s="2">
        <v>0</v>
      </c>
      <c r="G69" s="5">
        <v>2000000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130"/>
      <c r="N69" s="33"/>
      <c r="O69" s="33"/>
    </row>
    <row r="70" spans="1:15" ht="12.75">
      <c r="A70" s="86"/>
      <c r="B70" s="140"/>
      <c r="C70" s="137"/>
      <c r="D70" s="133"/>
      <c r="E70" s="6" t="s">
        <v>170</v>
      </c>
      <c r="F70" s="3">
        <v>0</v>
      </c>
      <c r="G70" s="5">
        <v>500000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130"/>
      <c r="N70" s="33"/>
      <c r="O70" s="33"/>
    </row>
    <row r="71" spans="1:15" ht="12.75">
      <c r="A71" s="87"/>
      <c r="B71" s="141"/>
      <c r="C71" s="138"/>
      <c r="D71" s="134"/>
      <c r="E71" s="13" t="s">
        <v>3</v>
      </c>
      <c r="F71" s="15">
        <f aca="true" t="shared" si="8" ref="F71:L71">F67+F68+F69+F70</f>
        <v>0</v>
      </c>
      <c r="G71" s="15">
        <f>G67+G68+G69+G70</f>
        <v>4000000</v>
      </c>
      <c r="H71" s="15">
        <f>H67+H68+H69+H70</f>
        <v>0</v>
      </c>
      <c r="I71" s="15">
        <f t="shared" si="8"/>
        <v>0</v>
      </c>
      <c r="J71" s="15">
        <f t="shared" si="8"/>
        <v>0</v>
      </c>
      <c r="K71" s="15">
        <f t="shared" si="8"/>
        <v>0</v>
      </c>
      <c r="L71" s="15">
        <f t="shared" si="8"/>
        <v>0</v>
      </c>
      <c r="M71" s="131"/>
      <c r="N71" s="33"/>
      <c r="O71" s="33"/>
    </row>
    <row r="72" spans="1:15" ht="12.75">
      <c r="A72" s="85">
        <v>14</v>
      </c>
      <c r="B72" s="139" t="s">
        <v>136</v>
      </c>
      <c r="C72" s="136">
        <v>2016</v>
      </c>
      <c r="D72" s="132">
        <v>530000</v>
      </c>
      <c r="E72" s="18" t="s">
        <v>12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129" t="s">
        <v>182</v>
      </c>
      <c r="N72" s="33"/>
      <c r="O72" s="33"/>
    </row>
    <row r="73" spans="1:15" ht="12.75">
      <c r="A73" s="86"/>
      <c r="B73" s="140"/>
      <c r="C73" s="137"/>
      <c r="D73" s="133"/>
      <c r="E73" s="6" t="s">
        <v>52</v>
      </c>
      <c r="F73" s="3">
        <v>0</v>
      </c>
      <c r="G73" s="3">
        <v>0</v>
      </c>
      <c r="H73" s="3">
        <v>280000</v>
      </c>
      <c r="I73" s="2">
        <v>0</v>
      </c>
      <c r="J73" s="2">
        <v>0</v>
      </c>
      <c r="K73" s="2">
        <v>0</v>
      </c>
      <c r="L73" s="2">
        <v>0</v>
      </c>
      <c r="M73" s="130"/>
      <c r="N73" s="33"/>
      <c r="O73" s="33"/>
    </row>
    <row r="74" spans="1:15" ht="36">
      <c r="A74" s="86"/>
      <c r="B74" s="140"/>
      <c r="C74" s="137"/>
      <c r="D74" s="133"/>
      <c r="E74" s="6" t="s">
        <v>41</v>
      </c>
      <c r="F74" s="2">
        <v>0</v>
      </c>
      <c r="G74" s="2">
        <v>0</v>
      </c>
      <c r="H74" s="2">
        <v>250000</v>
      </c>
      <c r="I74" s="2">
        <v>0</v>
      </c>
      <c r="J74" s="2">
        <v>0</v>
      </c>
      <c r="K74" s="2">
        <v>0</v>
      </c>
      <c r="L74" s="2">
        <v>0</v>
      </c>
      <c r="M74" s="130"/>
      <c r="N74" s="33"/>
      <c r="O74" s="33"/>
    </row>
    <row r="75" spans="1:15" ht="12.75">
      <c r="A75" s="86"/>
      <c r="B75" s="140"/>
      <c r="C75" s="137"/>
      <c r="D75" s="133"/>
      <c r="E75" s="6" t="s">
        <v>11</v>
      </c>
      <c r="F75" s="3">
        <v>0</v>
      </c>
      <c r="G75" s="3">
        <v>0</v>
      </c>
      <c r="H75" s="3">
        <v>0</v>
      </c>
      <c r="I75" s="2">
        <v>0</v>
      </c>
      <c r="J75" s="2">
        <v>0</v>
      </c>
      <c r="K75" s="2">
        <v>0</v>
      </c>
      <c r="L75" s="2">
        <v>0</v>
      </c>
      <c r="M75" s="130"/>
      <c r="N75" s="33"/>
      <c r="O75" s="33"/>
    </row>
    <row r="76" spans="1:15" ht="12.75">
      <c r="A76" s="87"/>
      <c r="B76" s="141"/>
      <c r="C76" s="138"/>
      <c r="D76" s="134"/>
      <c r="E76" s="13" t="s">
        <v>3</v>
      </c>
      <c r="F76" s="15">
        <f aca="true" t="shared" si="9" ref="F76:L76">F72+F73+F74+F75</f>
        <v>0</v>
      </c>
      <c r="G76" s="15">
        <f t="shared" si="9"/>
        <v>0</v>
      </c>
      <c r="H76" s="15">
        <f t="shared" si="9"/>
        <v>530000</v>
      </c>
      <c r="I76" s="15">
        <f t="shared" si="9"/>
        <v>0</v>
      </c>
      <c r="J76" s="15">
        <f t="shared" si="9"/>
        <v>0</v>
      </c>
      <c r="K76" s="15">
        <f t="shared" si="9"/>
        <v>0</v>
      </c>
      <c r="L76" s="15">
        <f t="shared" si="9"/>
        <v>0</v>
      </c>
      <c r="M76" s="131"/>
      <c r="N76" s="33"/>
      <c r="O76" s="33"/>
    </row>
    <row r="77" spans="1:15" ht="12.75">
      <c r="A77" s="85">
        <v>15</v>
      </c>
      <c r="B77" s="139" t="s">
        <v>135</v>
      </c>
      <c r="C77" s="136">
        <v>2016</v>
      </c>
      <c r="D77" s="132">
        <v>380000</v>
      </c>
      <c r="E77" s="18" t="s">
        <v>12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129" t="s">
        <v>182</v>
      </c>
      <c r="N77" s="33"/>
      <c r="O77" s="33"/>
    </row>
    <row r="78" spans="1:15" ht="12.75">
      <c r="A78" s="86"/>
      <c r="B78" s="140"/>
      <c r="C78" s="137"/>
      <c r="D78" s="133"/>
      <c r="E78" s="6" t="s">
        <v>52</v>
      </c>
      <c r="F78" s="3">
        <v>0</v>
      </c>
      <c r="G78" s="3">
        <v>0</v>
      </c>
      <c r="H78" s="3">
        <v>205000</v>
      </c>
      <c r="I78" s="2">
        <v>0</v>
      </c>
      <c r="J78" s="2">
        <v>0</v>
      </c>
      <c r="K78" s="2">
        <v>0</v>
      </c>
      <c r="L78" s="2">
        <v>0</v>
      </c>
      <c r="M78" s="130"/>
      <c r="N78" s="33"/>
      <c r="O78" s="33"/>
    </row>
    <row r="79" spans="1:15" ht="36">
      <c r="A79" s="86"/>
      <c r="B79" s="140"/>
      <c r="C79" s="137"/>
      <c r="D79" s="133"/>
      <c r="E79" s="6" t="s">
        <v>41</v>
      </c>
      <c r="F79" s="2">
        <v>0</v>
      </c>
      <c r="G79" s="2">
        <v>0</v>
      </c>
      <c r="H79" s="2">
        <v>175000</v>
      </c>
      <c r="I79" s="2">
        <v>0</v>
      </c>
      <c r="J79" s="2">
        <v>0</v>
      </c>
      <c r="K79" s="2">
        <v>0</v>
      </c>
      <c r="L79" s="2">
        <v>0</v>
      </c>
      <c r="M79" s="130"/>
      <c r="N79" s="33"/>
      <c r="O79" s="33"/>
    </row>
    <row r="80" spans="1:15" ht="12.75">
      <c r="A80" s="86"/>
      <c r="B80" s="140"/>
      <c r="C80" s="137"/>
      <c r="D80" s="133"/>
      <c r="E80" s="6" t="s">
        <v>11</v>
      </c>
      <c r="F80" s="3">
        <v>0</v>
      </c>
      <c r="G80" s="3">
        <v>0</v>
      </c>
      <c r="H80" s="3">
        <v>0</v>
      </c>
      <c r="I80" s="2">
        <v>0</v>
      </c>
      <c r="J80" s="2">
        <v>0</v>
      </c>
      <c r="K80" s="2">
        <v>0</v>
      </c>
      <c r="L80" s="2">
        <v>0</v>
      </c>
      <c r="M80" s="130"/>
      <c r="N80" s="33"/>
      <c r="O80" s="33"/>
    </row>
    <row r="81" spans="1:15" ht="12.75">
      <c r="A81" s="87"/>
      <c r="B81" s="141"/>
      <c r="C81" s="138"/>
      <c r="D81" s="134"/>
      <c r="E81" s="13" t="s">
        <v>3</v>
      </c>
      <c r="F81" s="15">
        <f>F77+F78+F79+F80</f>
        <v>0</v>
      </c>
      <c r="G81" s="15">
        <f>G77+G78+G79+G80</f>
        <v>0</v>
      </c>
      <c r="H81" s="15">
        <f>H77+H78+H79+H80</f>
        <v>380000</v>
      </c>
      <c r="I81" s="15">
        <v>0</v>
      </c>
      <c r="J81" s="15">
        <v>0</v>
      </c>
      <c r="K81" s="15">
        <v>0</v>
      </c>
      <c r="L81" s="15">
        <v>0</v>
      </c>
      <c r="M81" s="131"/>
      <c r="N81" s="33"/>
      <c r="O81" s="33"/>
    </row>
    <row r="82" spans="1:13" ht="12.75">
      <c r="A82" s="85">
        <v>16</v>
      </c>
      <c r="B82" s="88" t="s">
        <v>106</v>
      </c>
      <c r="C82" s="89">
        <v>2016</v>
      </c>
      <c r="D82" s="90">
        <v>3000000</v>
      </c>
      <c r="E82" s="18" t="s">
        <v>12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129" t="s">
        <v>199</v>
      </c>
    </row>
    <row r="83" spans="1:13" ht="12.75">
      <c r="A83" s="86"/>
      <c r="B83" s="88"/>
      <c r="C83" s="89"/>
      <c r="D83" s="90"/>
      <c r="E83" s="6" t="s">
        <v>52</v>
      </c>
      <c r="F83" s="2">
        <v>0</v>
      </c>
      <c r="G83" s="2">
        <v>0</v>
      </c>
      <c r="H83" s="2">
        <v>750000</v>
      </c>
      <c r="I83" s="2">
        <v>0</v>
      </c>
      <c r="J83" s="2">
        <v>0</v>
      </c>
      <c r="K83" s="2">
        <v>0</v>
      </c>
      <c r="L83" s="2">
        <v>0</v>
      </c>
      <c r="M83" s="130"/>
    </row>
    <row r="84" spans="1:13" ht="12.75">
      <c r="A84" s="86"/>
      <c r="B84" s="88"/>
      <c r="C84" s="89"/>
      <c r="D84" s="90"/>
      <c r="E84" s="6" t="s">
        <v>27</v>
      </c>
      <c r="F84" s="2">
        <v>0</v>
      </c>
      <c r="G84" s="2">
        <v>0</v>
      </c>
      <c r="H84" s="2">
        <v>1500000</v>
      </c>
      <c r="I84" s="2">
        <v>0</v>
      </c>
      <c r="J84" s="2">
        <v>0</v>
      </c>
      <c r="K84" s="2">
        <v>0</v>
      </c>
      <c r="L84" s="2">
        <v>0</v>
      </c>
      <c r="M84" s="130"/>
    </row>
    <row r="85" spans="1:13" ht="12.75">
      <c r="A85" s="86"/>
      <c r="B85" s="88"/>
      <c r="C85" s="89"/>
      <c r="D85" s="90"/>
      <c r="E85" s="6" t="s">
        <v>130</v>
      </c>
      <c r="F85" s="2">
        <v>0</v>
      </c>
      <c r="G85" s="2">
        <v>0</v>
      </c>
      <c r="H85" s="2">
        <v>750000</v>
      </c>
      <c r="I85" s="2">
        <v>0</v>
      </c>
      <c r="J85" s="2">
        <v>0</v>
      </c>
      <c r="K85" s="2">
        <v>0</v>
      </c>
      <c r="L85" s="2">
        <v>0</v>
      </c>
      <c r="M85" s="130"/>
    </row>
    <row r="86" spans="1:13" ht="12.75">
      <c r="A86" s="87"/>
      <c r="B86" s="88"/>
      <c r="C86" s="89"/>
      <c r="D86" s="90"/>
      <c r="E86" s="13" t="s">
        <v>3</v>
      </c>
      <c r="F86" s="15">
        <v>0</v>
      </c>
      <c r="G86" s="15">
        <v>0</v>
      </c>
      <c r="H86" s="15">
        <f>H82+H83+H84+H85</f>
        <v>3000000</v>
      </c>
      <c r="I86" s="15">
        <v>0</v>
      </c>
      <c r="J86" s="15">
        <v>0</v>
      </c>
      <c r="K86" s="15">
        <v>0</v>
      </c>
      <c r="L86" s="15">
        <v>0</v>
      </c>
      <c r="M86" s="131"/>
    </row>
    <row r="87" spans="1:13" ht="12.75">
      <c r="A87" s="85">
        <v>17</v>
      </c>
      <c r="B87" s="139" t="s">
        <v>107</v>
      </c>
      <c r="C87" s="136">
        <v>2016</v>
      </c>
      <c r="D87" s="132">
        <v>13500000</v>
      </c>
      <c r="E87" s="18" t="s">
        <v>12</v>
      </c>
      <c r="F87" s="2">
        <v>0</v>
      </c>
      <c r="G87" s="2">
        <v>0</v>
      </c>
      <c r="H87" s="2">
        <v>5000000</v>
      </c>
      <c r="I87" s="2">
        <v>0</v>
      </c>
      <c r="J87" s="2">
        <v>0</v>
      </c>
      <c r="K87" s="2">
        <v>0</v>
      </c>
      <c r="L87" s="2">
        <v>0</v>
      </c>
      <c r="M87" s="129" t="s">
        <v>201</v>
      </c>
    </row>
    <row r="88" spans="1:13" ht="12.75">
      <c r="A88" s="86"/>
      <c r="B88" s="140"/>
      <c r="C88" s="137"/>
      <c r="D88" s="133"/>
      <c r="E88" s="6" t="s">
        <v>52</v>
      </c>
      <c r="F88" s="2">
        <v>0</v>
      </c>
      <c r="G88" s="2">
        <v>0</v>
      </c>
      <c r="H88" s="2">
        <v>5800000</v>
      </c>
      <c r="I88" s="2">
        <v>0</v>
      </c>
      <c r="J88" s="2">
        <v>0</v>
      </c>
      <c r="K88" s="2">
        <v>0</v>
      </c>
      <c r="L88" s="2">
        <v>0</v>
      </c>
      <c r="M88" s="130"/>
    </row>
    <row r="89" spans="1:13" ht="12.75">
      <c r="A89" s="86"/>
      <c r="B89" s="140"/>
      <c r="C89" s="137"/>
      <c r="D89" s="133"/>
      <c r="E89" s="6" t="s">
        <v>42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130"/>
    </row>
    <row r="90" spans="1:13" ht="12.75">
      <c r="A90" s="86"/>
      <c r="B90" s="140"/>
      <c r="C90" s="137"/>
      <c r="D90" s="133"/>
      <c r="E90" s="6" t="s">
        <v>171</v>
      </c>
      <c r="F90" s="2">
        <v>0</v>
      </c>
      <c r="G90" s="2">
        <v>0</v>
      </c>
      <c r="H90" s="3">
        <v>2700000</v>
      </c>
      <c r="I90" s="2">
        <v>0</v>
      </c>
      <c r="J90" s="2">
        <v>0</v>
      </c>
      <c r="K90" s="2">
        <v>0</v>
      </c>
      <c r="L90" s="2">
        <v>0</v>
      </c>
      <c r="M90" s="130"/>
    </row>
    <row r="91" spans="1:13" ht="12.75">
      <c r="A91" s="87"/>
      <c r="B91" s="141"/>
      <c r="C91" s="138"/>
      <c r="D91" s="134"/>
      <c r="E91" s="13" t="s">
        <v>3</v>
      </c>
      <c r="F91" s="15">
        <v>0</v>
      </c>
      <c r="G91" s="15">
        <v>0</v>
      </c>
      <c r="H91" s="15">
        <f>SUM(H87:H90)</f>
        <v>13500000</v>
      </c>
      <c r="I91" s="15">
        <v>0</v>
      </c>
      <c r="J91" s="15">
        <v>0</v>
      </c>
      <c r="K91" s="15">
        <v>0</v>
      </c>
      <c r="L91" s="15">
        <v>0</v>
      </c>
      <c r="M91" s="131"/>
    </row>
    <row r="92" spans="1:13" ht="12.75" customHeight="1">
      <c r="A92" s="85">
        <v>18</v>
      </c>
      <c r="B92" s="88" t="s">
        <v>137</v>
      </c>
      <c r="C92" s="89">
        <v>2017</v>
      </c>
      <c r="D92" s="90">
        <v>3500000</v>
      </c>
      <c r="E92" s="18" t="s">
        <v>12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129" t="s">
        <v>202</v>
      </c>
    </row>
    <row r="93" spans="1:13" ht="12.75">
      <c r="A93" s="86"/>
      <c r="B93" s="88"/>
      <c r="C93" s="89"/>
      <c r="D93" s="90"/>
      <c r="E93" s="6" t="s">
        <v>52</v>
      </c>
      <c r="F93" s="2">
        <v>0</v>
      </c>
      <c r="G93" s="2">
        <v>0</v>
      </c>
      <c r="H93" s="2">
        <v>0</v>
      </c>
      <c r="I93" s="3">
        <v>1400000</v>
      </c>
      <c r="J93" s="2">
        <v>0</v>
      </c>
      <c r="K93" s="2">
        <v>0</v>
      </c>
      <c r="L93" s="2">
        <v>0</v>
      </c>
      <c r="M93" s="130"/>
    </row>
    <row r="94" spans="1:13" ht="12.75">
      <c r="A94" s="86"/>
      <c r="B94" s="88"/>
      <c r="C94" s="89"/>
      <c r="D94" s="90"/>
      <c r="E94" s="6" t="s">
        <v>27</v>
      </c>
      <c r="F94" s="2">
        <v>0</v>
      </c>
      <c r="G94" s="2">
        <v>0</v>
      </c>
      <c r="H94" s="2">
        <v>0</v>
      </c>
      <c r="I94" s="3">
        <v>1750000</v>
      </c>
      <c r="J94" s="2">
        <v>0</v>
      </c>
      <c r="K94" s="2">
        <v>0</v>
      </c>
      <c r="L94" s="2">
        <v>0</v>
      </c>
      <c r="M94" s="130"/>
    </row>
    <row r="95" spans="1:13" ht="24">
      <c r="A95" s="86"/>
      <c r="B95" s="88"/>
      <c r="C95" s="89"/>
      <c r="D95" s="90"/>
      <c r="E95" s="6" t="s">
        <v>183</v>
      </c>
      <c r="F95" s="2">
        <v>0</v>
      </c>
      <c r="G95" s="2">
        <v>0</v>
      </c>
      <c r="H95" s="2">
        <v>0</v>
      </c>
      <c r="I95" s="3">
        <v>350000</v>
      </c>
      <c r="J95" s="2">
        <v>0</v>
      </c>
      <c r="K95" s="2">
        <v>0</v>
      </c>
      <c r="L95" s="2">
        <v>0</v>
      </c>
      <c r="M95" s="130"/>
    </row>
    <row r="96" spans="1:13" ht="19.5" customHeight="1">
      <c r="A96" s="87"/>
      <c r="B96" s="88"/>
      <c r="C96" s="89"/>
      <c r="D96" s="90"/>
      <c r="E96" s="13" t="s">
        <v>3</v>
      </c>
      <c r="F96" s="15">
        <f aca="true" t="shared" si="10" ref="F96:L96">F92+F93+F94+F95</f>
        <v>0</v>
      </c>
      <c r="G96" s="15">
        <f t="shared" si="10"/>
        <v>0</v>
      </c>
      <c r="H96" s="15">
        <f t="shared" si="10"/>
        <v>0</v>
      </c>
      <c r="I96" s="15">
        <f t="shared" si="10"/>
        <v>3500000</v>
      </c>
      <c r="J96" s="15">
        <f t="shared" si="10"/>
        <v>0</v>
      </c>
      <c r="K96" s="15">
        <f t="shared" si="10"/>
        <v>0</v>
      </c>
      <c r="L96" s="15">
        <f t="shared" si="10"/>
        <v>0</v>
      </c>
      <c r="M96" s="131"/>
    </row>
    <row r="97" spans="1:13" ht="12.75">
      <c r="A97" s="85">
        <v>19</v>
      </c>
      <c r="B97" s="88" t="s">
        <v>138</v>
      </c>
      <c r="C97" s="89">
        <v>2017</v>
      </c>
      <c r="D97" s="90">
        <v>1700000</v>
      </c>
      <c r="E97" s="18" t="s">
        <v>12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129" t="s">
        <v>203</v>
      </c>
    </row>
    <row r="98" spans="1:13" ht="12.75">
      <c r="A98" s="86"/>
      <c r="B98" s="88"/>
      <c r="C98" s="89"/>
      <c r="D98" s="90"/>
      <c r="E98" s="6" t="s">
        <v>52</v>
      </c>
      <c r="F98" s="2">
        <v>0</v>
      </c>
      <c r="G98" s="2">
        <v>0</v>
      </c>
      <c r="H98" s="2">
        <v>0</v>
      </c>
      <c r="I98" s="3">
        <v>900000</v>
      </c>
      <c r="J98" s="2">
        <v>0</v>
      </c>
      <c r="K98" s="2">
        <v>0</v>
      </c>
      <c r="L98" s="2">
        <v>0</v>
      </c>
      <c r="M98" s="130"/>
    </row>
    <row r="99" spans="1:13" ht="24">
      <c r="A99" s="86"/>
      <c r="B99" s="88"/>
      <c r="C99" s="89"/>
      <c r="D99" s="90"/>
      <c r="E99" s="6" t="s">
        <v>43</v>
      </c>
      <c r="F99" s="2">
        <v>0</v>
      </c>
      <c r="G99" s="2">
        <v>0</v>
      </c>
      <c r="H99" s="2">
        <v>0</v>
      </c>
      <c r="I99" s="3">
        <v>800000</v>
      </c>
      <c r="J99" s="2">
        <v>0</v>
      </c>
      <c r="K99" s="2">
        <v>0</v>
      </c>
      <c r="L99" s="2">
        <v>0</v>
      </c>
      <c r="M99" s="130"/>
    </row>
    <row r="100" spans="1:13" ht="12.75">
      <c r="A100" s="86"/>
      <c r="B100" s="88"/>
      <c r="C100" s="89"/>
      <c r="D100" s="90"/>
      <c r="E100" s="6" t="s">
        <v>18</v>
      </c>
      <c r="F100" s="2">
        <v>0</v>
      </c>
      <c r="G100" s="2">
        <v>0</v>
      </c>
      <c r="H100" s="2">
        <v>0</v>
      </c>
      <c r="I100" s="3">
        <v>0</v>
      </c>
      <c r="J100" s="2">
        <v>0</v>
      </c>
      <c r="K100" s="2">
        <v>0</v>
      </c>
      <c r="L100" s="2">
        <v>0</v>
      </c>
      <c r="M100" s="130"/>
    </row>
    <row r="101" spans="1:13" ht="18" customHeight="1">
      <c r="A101" s="87"/>
      <c r="B101" s="88"/>
      <c r="C101" s="89"/>
      <c r="D101" s="90"/>
      <c r="E101" s="13" t="s">
        <v>3</v>
      </c>
      <c r="F101" s="15">
        <f aca="true" t="shared" si="11" ref="F101:L101">F97+F98+F99+F100</f>
        <v>0</v>
      </c>
      <c r="G101" s="15">
        <f t="shared" si="11"/>
        <v>0</v>
      </c>
      <c r="H101" s="15">
        <f t="shared" si="11"/>
        <v>0</v>
      </c>
      <c r="I101" s="15">
        <f t="shared" si="11"/>
        <v>1700000</v>
      </c>
      <c r="J101" s="15">
        <f t="shared" si="11"/>
        <v>0</v>
      </c>
      <c r="K101" s="15">
        <f t="shared" si="11"/>
        <v>0</v>
      </c>
      <c r="L101" s="15">
        <f t="shared" si="11"/>
        <v>0</v>
      </c>
      <c r="M101" s="131"/>
    </row>
    <row r="102" spans="1:13" ht="12.75">
      <c r="A102" s="85">
        <v>20</v>
      </c>
      <c r="B102" s="88" t="s">
        <v>139</v>
      </c>
      <c r="C102" s="89">
        <v>2017</v>
      </c>
      <c r="D102" s="90">
        <v>380000</v>
      </c>
      <c r="E102" s="18" t="s">
        <v>12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129" t="s">
        <v>182</v>
      </c>
    </row>
    <row r="103" spans="1:13" ht="12.75">
      <c r="A103" s="86"/>
      <c r="B103" s="88"/>
      <c r="C103" s="89"/>
      <c r="D103" s="90"/>
      <c r="E103" s="6" t="s">
        <v>52</v>
      </c>
      <c r="F103" s="2">
        <v>0</v>
      </c>
      <c r="G103" s="2">
        <v>0</v>
      </c>
      <c r="H103" s="2">
        <v>0</v>
      </c>
      <c r="I103" s="3">
        <v>205000</v>
      </c>
      <c r="J103" s="2">
        <v>0</v>
      </c>
      <c r="K103" s="2">
        <v>0</v>
      </c>
      <c r="L103" s="2">
        <v>0</v>
      </c>
      <c r="M103" s="130"/>
    </row>
    <row r="104" spans="1:13" ht="24">
      <c r="A104" s="86"/>
      <c r="B104" s="88"/>
      <c r="C104" s="89"/>
      <c r="D104" s="90"/>
      <c r="E104" s="6" t="s">
        <v>44</v>
      </c>
      <c r="F104" s="2">
        <v>0</v>
      </c>
      <c r="G104" s="2">
        <v>0</v>
      </c>
      <c r="H104" s="2">
        <v>0</v>
      </c>
      <c r="I104" s="3">
        <v>175000</v>
      </c>
      <c r="J104" s="2">
        <v>0</v>
      </c>
      <c r="K104" s="2">
        <v>0</v>
      </c>
      <c r="L104" s="2">
        <v>0</v>
      </c>
      <c r="M104" s="130"/>
    </row>
    <row r="105" spans="1:13" ht="12.75">
      <c r="A105" s="86"/>
      <c r="B105" s="88"/>
      <c r="C105" s="89"/>
      <c r="D105" s="90"/>
      <c r="E105" s="6" t="s">
        <v>18</v>
      </c>
      <c r="F105" s="2">
        <v>0</v>
      </c>
      <c r="G105" s="2">
        <v>0</v>
      </c>
      <c r="H105" s="2">
        <v>0</v>
      </c>
      <c r="I105" s="3">
        <v>0</v>
      </c>
      <c r="J105" s="2">
        <v>0</v>
      </c>
      <c r="K105" s="2">
        <v>0</v>
      </c>
      <c r="L105" s="2">
        <v>0</v>
      </c>
      <c r="M105" s="130"/>
    </row>
    <row r="106" spans="1:13" ht="12.75">
      <c r="A106" s="87"/>
      <c r="B106" s="88"/>
      <c r="C106" s="89"/>
      <c r="D106" s="90"/>
      <c r="E106" s="13" t="s">
        <v>3</v>
      </c>
      <c r="F106" s="15">
        <f aca="true" t="shared" si="12" ref="F106:L106">F102+F103+F104+F105</f>
        <v>0</v>
      </c>
      <c r="G106" s="15">
        <f t="shared" si="12"/>
        <v>0</v>
      </c>
      <c r="H106" s="15">
        <f t="shared" si="12"/>
        <v>0</v>
      </c>
      <c r="I106" s="15">
        <f t="shared" si="12"/>
        <v>380000</v>
      </c>
      <c r="J106" s="15">
        <f t="shared" si="12"/>
        <v>0</v>
      </c>
      <c r="K106" s="15">
        <f t="shared" si="12"/>
        <v>0</v>
      </c>
      <c r="L106" s="15">
        <f t="shared" si="12"/>
        <v>0</v>
      </c>
      <c r="M106" s="131"/>
    </row>
    <row r="107" spans="1:13" ht="12.75" customHeight="1">
      <c r="A107" s="85">
        <v>21</v>
      </c>
      <c r="B107" s="139" t="s">
        <v>108</v>
      </c>
      <c r="C107" s="136">
        <v>2017</v>
      </c>
      <c r="D107" s="132">
        <v>13500000</v>
      </c>
      <c r="E107" s="18" t="s">
        <v>12</v>
      </c>
      <c r="F107" s="2">
        <v>0</v>
      </c>
      <c r="G107" s="2">
        <v>0</v>
      </c>
      <c r="H107" s="2">
        <v>0</v>
      </c>
      <c r="I107" s="2">
        <v>5000000</v>
      </c>
      <c r="J107" s="2">
        <v>0</v>
      </c>
      <c r="K107" s="2">
        <v>0</v>
      </c>
      <c r="L107" s="2">
        <v>0</v>
      </c>
      <c r="M107" s="129" t="s">
        <v>200</v>
      </c>
    </row>
    <row r="108" spans="1:13" ht="12.75">
      <c r="A108" s="86"/>
      <c r="B108" s="140"/>
      <c r="C108" s="137"/>
      <c r="D108" s="133"/>
      <c r="E108" s="6" t="s">
        <v>52</v>
      </c>
      <c r="F108" s="2">
        <v>0</v>
      </c>
      <c r="G108" s="2">
        <v>0</v>
      </c>
      <c r="H108" s="2">
        <v>0</v>
      </c>
      <c r="I108" s="2">
        <v>5800000</v>
      </c>
      <c r="J108" s="2">
        <v>0</v>
      </c>
      <c r="K108" s="2">
        <v>0</v>
      </c>
      <c r="L108" s="2">
        <v>0</v>
      </c>
      <c r="M108" s="130"/>
    </row>
    <row r="109" spans="1:13" ht="12.75">
      <c r="A109" s="86"/>
      <c r="B109" s="140"/>
      <c r="C109" s="137"/>
      <c r="D109" s="133"/>
      <c r="E109" s="6" t="s">
        <v>42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130"/>
    </row>
    <row r="110" spans="1:13" ht="12.75">
      <c r="A110" s="86"/>
      <c r="B110" s="140"/>
      <c r="C110" s="137"/>
      <c r="D110" s="133"/>
      <c r="E110" s="6" t="s">
        <v>171</v>
      </c>
      <c r="F110" s="2">
        <v>0</v>
      </c>
      <c r="G110" s="2">
        <v>0</v>
      </c>
      <c r="H110" s="2">
        <v>0</v>
      </c>
      <c r="I110" s="3">
        <v>2700000</v>
      </c>
      <c r="J110" s="2">
        <v>0</v>
      </c>
      <c r="K110" s="2">
        <v>0</v>
      </c>
      <c r="L110" s="2">
        <v>0</v>
      </c>
      <c r="M110" s="130"/>
    </row>
    <row r="111" spans="1:13" ht="12.75">
      <c r="A111" s="87"/>
      <c r="B111" s="141"/>
      <c r="C111" s="138"/>
      <c r="D111" s="134"/>
      <c r="E111" s="13" t="s">
        <v>3</v>
      </c>
      <c r="F111" s="15">
        <v>0</v>
      </c>
      <c r="G111" s="15">
        <v>0</v>
      </c>
      <c r="H111" s="15">
        <v>0</v>
      </c>
      <c r="I111" s="15">
        <f>SUM(I107:I110)</f>
        <v>13500000</v>
      </c>
      <c r="J111" s="15">
        <v>0</v>
      </c>
      <c r="K111" s="15">
        <v>0</v>
      </c>
      <c r="L111" s="15">
        <v>0</v>
      </c>
      <c r="M111" s="131"/>
    </row>
    <row r="112" spans="1:13" ht="12.75">
      <c r="A112" s="85">
        <v>22</v>
      </c>
      <c r="B112" s="88" t="s">
        <v>173</v>
      </c>
      <c r="C112" s="89">
        <v>2015</v>
      </c>
      <c r="D112" s="90">
        <v>3600000</v>
      </c>
      <c r="E112" s="18" t="s">
        <v>12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129" t="s">
        <v>181</v>
      </c>
    </row>
    <row r="113" spans="1:13" ht="12.75">
      <c r="A113" s="86"/>
      <c r="B113" s="88"/>
      <c r="C113" s="89"/>
      <c r="D113" s="90"/>
      <c r="E113" s="6" t="s">
        <v>52</v>
      </c>
      <c r="F113" s="2">
        <v>0</v>
      </c>
      <c r="G113" s="2">
        <v>1260000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130"/>
    </row>
    <row r="114" spans="1:13" ht="12.75">
      <c r="A114" s="86"/>
      <c r="B114" s="88"/>
      <c r="C114" s="89"/>
      <c r="D114" s="90"/>
      <c r="E114" s="6" t="s">
        <v>27</v>
      </c>
      <c r="F114" s="2">
        <v>0</v>
      </c>
      <c r="G114" s="2">
        <v>1800000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130"/>
    </row>
    <row r="115" spans="1:13" ht="12.75">
      <c r="A115" s="86"/>
      <c r="B115" s="88"/>
      <c r="C115" s="89"/>
      <c r="D115" s="90"/>
      <c r="E115" s="6" t="s">
        <v>175</v>
      </c>
      <c r="F115" s="2">
        <v>0</v>
      </c>
      <c r="G115" s="2">
        <v>540000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130"/>
    </row>
    <row r="116" spans="1:13" ht="12.75">
      <c r="A116" s="87"/>
      <c r="B116" s="88"/>
      <c r="C116" s="89"/>
      <c r="D116" s="90"/>
      <c r="E116" s="13" t="s">
        <v>3</v>
      </c>
      <c r="F116" s="15">
        <f aca="true" t="shared" si="13" ref="F116:L116">F112+F113+F114+F115</f>
        <v>0</v>
      </c>
      <c r="G116" s="15">
        <f t="shared" si="13"/>
        <v>3600000</v>
      </c>
      <c r="H116" s="15">
        <f t="shared" si="13"/>
        <v>0</v>
      </c>
      <c r="I116" s="15">
        <f t="shared" si="13"/>
        <v>0</v>
      </c>
      <c r="J116" s="15">
        <f t="shared" si="13"/>
        <v>0</v>
      </c>
      <c r="K116" s="15">
        <f t="shared" si="13"/>
        <v>0</v>
      </c>
      <c r="L116" s="15">
        <f t="shared" si="13"/>
        <v>0</v>
      </c>
      <c r="M116" s="131"/>
    </row>
    <row r="117" spans="1:15" ht="12.75">
      <c r="A117" s="85">
        <v>23</v>
      </c>
      <c r="B117" s="139" t="s">
        <v>109</v>
      </c>
      <c r="C117" s="136">
        <v>2018</v>
      </c>
      <c r="D117" s="132">
        <v>7000000</v>
      </c>
      <c r="E117" s="18" t="s">
        <v>12</v>
      </c>
      <c r="F117" s="2">
        <v>0</v>
      </c>
      <c r="G117" s="2">
        <v>0</v>
      </c>
      <c r="H117" s="2">
        <v>0</v>
      </c>
      <c r="I117" s="2">
        <v>0</v>
      </c>
      <c r="J117" s="2">
        <v>5000000</v>
      </c>
      <c r="K117" s="2">
        <v>0</v>
      </c>
      <c r="L117" s="2">
        <v>0</v>
      </c>
      <c r="M117" s="187" t="s">
        <v>205</v>
      </c>
      <c r="N117" s="33"/>
      <c r="O117" s="33"/>
    </row>
    <row r="118" spans="1:15" ht="12.75">
      <c r="A118" s="86"/>
      <c r="B118" s="140"/>
      <c r="C118" s="137"/>
      <c r="D118" s="133"/>
      <c r="E118" s="6" t="s">
        <v>52</v>
      </c>
      <c r="F118" s="2">
        <v>0</v>
      </c>
      <c r="G118" s="2">
        <v>0</v>
      </c>
      <c r="H118" s="2">
        <v>0</v>
      </c>
      <c r="I118" s="2">
        <v>0</v>
      </c>
      <c r="J118" s="3">
        <v>1300000</v>
      </c>
      <c r="K118" s="2">
        <v>0</v>
      </c>
      <c r="L118" s="2">
        <v>0</v>
      </c>
      <c r="M118" s="188"/>
      <c r="N118" s="33"/>
      <c r="O118" s="33"/>
    </row>
    <row r="119" spans="1:15" ht="12.75">
      <c r="A119" s="86"/>
      <c r="B119" s="140"/>
      <c r="C119" s="137"/>
      <c r="D119" s="133"/>
      <c r="E119" s="6" t="s">
        <v>17</v>
      </c>
      <c r="F119" s="2">
        <v>0</v>
      </c>
      <c r="G119" s="2">
        <v>0</v>
      </c>
      <c r="H119" s="2">
        <v>0</v>
      </c>
      <c r="I119" s="2">
        <v>0</v>
      </c>
      <c r="J119" s="4">
        <v>0</v>
      </c>
      <c r="K119" s="2">
        <v>0</v>
      </c>
      <c r="L119" s="2">
        <v>0</v>
      </c>
      <c r="M119" s="188"/>
      <c r="N119" s="33"/>
      <c r="O119" s="33"/>
    </row>
    <row r="120" spans="1:15" ht="24">
      <c r="A120" s="86"/>
      <c r="B120" s="140"/>
      <c r="C120" s="137"/>
      <c r="D120" s="133"/>
      <c r="E120" s="6" t="s">
        <v>185</v>
      </c>
      <c r="F120" s="2">
        <v>0</v>
      </c>
      <c r="G120" s="2">
        <v>0</v>
      </c>
      <c r="H120" s="2">
        <v>0</v>
      </c>
      <c r="I120" s="2">
        <v>0</v>
      </c>
      <c r="J120" s="3">
        <v>700000</v>
      </c>
      <c r="K120" s="2">
        <v>0</v>
      </c>
      <c r="L120" s="2">
        <v>0</v>
      </c>
      <c r="M120" s="188"/>
      <c r="N120" s="33"/>
      <c r="O120" s="33"/>
    </row>
    <row r="121" spans="1:15" ht="18.75" customHeight="1">
      <c r="A121" s="87"/>
      <c r="B121" s="141"/>
      <c r="C121" s="138"/>
      <c r="D121" s="134"/>
      <c r="E121" s="13" t="s">
        <v>3</v>
      </c>
      <c r="F121" s="15">
        <f aca="true" t="shared" si="14" ref="F121:L121">F117+F118+F119+F120</f>
        <v>0</v>
      </c>
      <c r="G121" s="15">
        <f t="shared" si="14"/>
        <v>0</v>
      </c>
      <c r="H121" s="15">
        <f t="shared" si="14"/>
        <v>0</v>
      </c>
      <c r="I121" s="15">
        <f t="shared" si="14"/>
        <v>0</v>
      </c>
      <c r="J121" s="15">
        <f t="shared" si="14"/>
        <v>7000000</v>
      </c>
      <c r="K121" s="15">
        <f t="shared" si="14"/>
        <v>0</v>
      </c>
      <c r="L121" s="15">
        <f t="shared" si="14"/>
        <v>0</v>
      </c>
      <c r="M121" s="189"/>
      <c r="N121" s="33"/>
      <c r="O121" s="33"/>
    </row>
    <row r="122" spans="1:13" ht="12.75">
      <c r="A122" s="85">
        <v>24</v>
      </c>
      <c r="B122" s="88" t="s">
        <v>141</v>
      </c>
      <c r="C122" s="89">
        <v>2018</v>
      </c>
      <c r="D122" s="90">
        <v>2200000</v>
      </c>
      <c r="E122" s="18" t="s">
        <v>12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129" t="s">
        <v>182</v>
      </c>
    </row>
    <row r="123" spans="1:13" ht="12.75">
      <c r="A123" s="86"/>
      <c r="B123" s="88"/>
      <c r="C123" s="89"/>
      <c r="D123" s="90"/>
      <c r="E123" s="6" t="s">
        <v>52</v>
      </c>
      <c r="F123" s="2">
        <v>0</v>
      </c>
      <c r="G123" s="2">
        <v>0</v>
      </c>
      <c r="H123" s="2">
        <v>0</v>
      </c>
      <c r="I123" s="2">
        <v>0</v>
      </c>
      <c r="J123" s="2">
        <v>1250000</v>
      </c>
      <c r="K123" s="2">
        <v>0</v>
      </c>
      <c r="L123" s="2">
        <v>0</v>
      </c>
      <c r="M123" s="130"/>
    </row>
    <row r="124" spans="1:13" ht="24">
      <c r="A124" s="86"/>
      <c r="B124" s="88"/>
      <c r="C124" s="89"/>
      <c r="D124" s="90"/>
      <c r="E124" s="6" t="s">
        <v>43</v>
      </c>
      <c r="F124" s="2">
        <v>0</v>
      </c>
      <c r="G124" s="2">
        <v>0</v>
      </c>
      <c r="H124" s="2">
        <v>0</v>
      </c>
      <c r="I124" s="2">
        <v>0</v>
      </c>
      <c r="J124" s="3">
        <v>950000</v>
      </c>
      <c r="K124" s="2">
        <v>0</v>
      </c>
      <c r="L124" s="2">
        <v>0</v>
      </c>
      <c r="M124" s="130"/>
    </row>
    <row r="125" spans="1:13" ht="12.75">
      <c r="A125" s="86"/>
      <c r="B125" s="88"/>
      <c r="C125" s="89"/>
      <c r="D125" s="90"/>
      <c r="E125" s="6" t="s">
        <v>11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130"/>
    </row>
    <row r="126" spans="1:13" ht="12.75">
      <c r="A126" s="87"/>
      <c r="B126" s="88"/>
      <c r="C126" s="89"/>
      <c r="D126" s="90"/>
      <c r="E126" s="13" t="s">
        <v>3</v>
      </c>
      <c r="F126" s="15">
        <f aca="true" t="shared" si="15" ref="F126:L126">F122+F123+F124+F125</f>
        <v>0</v>
      </c>
      <c r="G126" s="15">
        <f t="shared" si="15"/>
        <v>0</v>
      </c>
      <c r="H126" s="15">
        <f t="shared" si="15"/>
        <v>0</v>
      </c>
      <c r="I126" s="15">
        <f t="shared" si="15"/>
        <v>0</v>
      </c>
      <c r="J126" s="15">
        <f t="shared" si="15"/>
        <v>2200000</v>
      </c>
      <c r="K126" s="15">
        <f t="shared" si="15"/>
        <v>0</v>
      </c>
      <c r="L126" s="15">
        <f t="shared" si="15"/>
        <v>0</v>
      </c>
      <c r="M126" s="131"/>
    </row>
    <row r="127" spans="1:13" ht="12.75">
      <c r="A127" s="85">
        <v>25</v>
      </c>
      <c r="B127" s="88" t="s">
        <v>142</v>
      </c>
      <c r="C127" s="89">
        <v>2018</v>
      </c>
      <c r="D127" s="90">
        <v>380000</v>
      </c>
      <c r="E127" s="18" t="s">
        <v>12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129" t="s">
        <v>182</v>
      </c>
    </row>
    <row r="128" spans="1:13" ht="12.75">
      <c r="A128" s="86"/>
      <c r="B128" s="88"/>
      <c r="C128" s="89"/>
      <c r="D128" s="90"/>
      <c r="E128" s="6" t="s">
        <v>52</v>
      </c>
      <c r="F128" s="2">
        <v>0</v>
      </c>
      <c r="G128" s="2">
        <v>0</v>
      </c>
      <c r="H128" s="2">
        <v>0</v>
      </c>
      <c r="I128" s="2">
        <v>0</v>
      </c>
      <c r="J128" s="3">
        <v>205000</v>
      </c>
      <c r="K128" s="2">
        <v>0</v>
      </c>
      <c r="L128" s="2">
        <v>0</v>
      </c>
      <c r="M128" s="130"/>
    </row>
    <row r="129" spans="1:13" ht="24">
      <c r="A129" s="86"/>
      <c r="B129" s="88"/>
      <c r="C129" s="89"/>
      <c r="D129" s="90"/>
      <c r="E129" s="6" t="s">
        <v>43</v>
      </c>
      <c r="F129" s="2">
        <v>0</v>
      </c>
      <c r="G129" s="2">
        <v>0</v>
      </c>
      <c r="H129" s="2">
        <v>0</v>
      </c>
      <c r="I129" s="2">
        <v>0</v>
      </c>
      <c r="J129" s="3">
        <v>175000</v>
      </c>
      <c r="K129" s="2">
        <v>0</v>
      </c>
      <c r="L129" s="2">
        <v>0</v>
      </c>
      <c r="M129" s="130"/>
    </row>
    <row r="130" spans="1:13" ht="12.75">
      <c r="A130" s="86"/>
      <c r="B130" s="88"/>
      <c r="C130" s="89"/>
      <c r="D130" s="90"/>
      <c r="E130" s="6" t="s">
        <v>18</v>
      </c>
      <c r="F130" s="2">
        <v>0</v>
      </c>
      <c r="G130" s="2">
        <v>0</v>
      </c>
      <c r="H130" s="2">
        <v>0</v>
      </c>
      <c r="I130" s="2">
        <v>0</v>
      </c>
      <c r="J130" s="3">
        <v>0</v>
      </c>
      <c r="K130" s="2">
        <v>0</v>
      </c>
      <c r="L130" s="2">
        <v>0</v>
      </c>
      <c r="M130" s="130"/>
    </row>
    <row r="131" spans="1:13" ht="12.75">
      <c r="A131" s="87"/>
      <c r="B131" s="88"/>
      <c r="C131" s="89"/>
      <c r="D131" s="90"/>
      <c r="E131" s="13" t="s">
        <v>3</v>
      </c>
      <c r="F131" s="15">
        <f aca="true" t="shared" si="16" ref="F131:L131">F127+F128+F129+F130</f>
        <v>0</v>
      </c>
      <c r="G131" s="15">
        <f t="shared" si="16"/>
        <v>0</v>
      </c>
      <c r="H131" s="15">
        <f t="shared" si="16"/>
        <v>0</v>
      </c>
      <c r="I131" s="15">
        <f t="shared" si="16"/>
        <v>0</v>
      </c>
      <c r="J131" s="15">
        <f t="shared" si="16"/>
        <v>380000</v>
      </c>
      <c r="K131" s="15">
        <f t="shared" si="16"/>
        <v>0</v>
      </c>
      <c r="L131" s="15">
        <f t="shared" si="16"/>
        <v>0</v>
      </c>
      <c r="M131" s="131"/>
    </row>
    <row r="132" spans="1:13" ht="12.75">
      <c r="A132" s="85">
        <v>26</v>
      </c>
      <c r="B132" s="139" t="s">
        <v>110</v>
      </c>
      <c r="C132" s="136">
        <v>2018</v>
      </c>
      <c r="D132" s="132">
        <v>4000000</v>
      </c>
      <c r="E132" s="18" t="s">
        <v>12</v>
      </c>
      <c r="F132" s="2">
        <v>0</v>
      </c>
      <c r="G132" s="2">
        <v>0</v>
      </c>
      <c r="H132" s="2">
        <v>0</v>
      </c>
      <c r="I132" s="2">
        <v>0</v>
      </c>
      <c r="J132" s="2">
        <v>2800000</v>
      </c>
      <c r="K132" s="2">
        <v>0</v>
      </c>
      <c r="L132" s="2">
        <v>0</v>
      </c>
      <c r="M132" s="129" t="s">
        <v>206</v>
      </c>
    </row>
    <row r="133" spans="1:13" ht="12.75">
      <c r="A133" s="86"/>
      <c r="B133" s="140"/>
      <c r="C133" s="137"/>
      <c r="D133" s="133"/>
      <c r="E133" s="6" t="s">
        <v>52</v>
      </c>
      <c r="F133" s="2">
        <v>0</v>
      </c>
      <c r="G133" s="2">
        <v>0</v>
      </c>
      <c r="H133" s="2">
        <v>0</v>
      </c>
      <c r="I133" s="2">
        <v>0</v>
      </c>
      <c r="J133" s="2">
        <v>400000</v>
      </c>
      <c r="K133" s="2">
        <v>0</v>
      </c>
      <c r="L133" s="2">
        <v>0</v>
      </c>
      <c r="M133" s="130"/>
    </row>
    <row r="134" spans="1:13" ht="12.75">
      <c r="A134" s="86"/>
      <c r="B134" s="140"/>
      <c r="C134" s="137"/>
      <c r="D134" s="133"/>
      <c r="E134" s="6" t="s">
        <v>17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130"/>
    </row>
    <row r="135" spans="1:13" ht="24">
      <c r="A135" s="86"/>
      <c r="B135" s="140"/>
      <c r="C135" s="137"/>
      <c r="D135" s="133"/>
      <c r="E135" s="45" t="s">
        <v>186</v>
      </c>
      <c r="F135" s="4">
        <v>0</v>
      </c>
      <c r="G135" s="4">
        <v>0</v>
      </c>
      <c r="H135" s="4">
        <v>0</v>
      </c>
      <c r="I135" s="4">
        <v>0</v>
      </c>
      <c r="J135" s="28">
        <v>800000</v>
      </c>
      <c r="K135" s="4">
        <v>0</v>
      </c>
      <c r="L135" s="4">
        <v>0</v>
      </c>
      <c r="M135" s="130"/>
    </row>
    <row r="136" spans="1:13" ht="12.75">
      <c r="A136" s="87"/>
      <c r="B136" s="141"/>
      <c r="C136" s="138"/>
      <c r="D136" s="134"/>
      <c r="E136" s="13" t="s">
        <v>3</v>
      </c>
      <c r="F136" s="15">
        <v>0</v>
      </c>
      <c r="G136" s="15">
        <v>0</v>
      </c>
      <c r="H136" s="15">
        <v>0</v>
      </c>
      <c r="I136" s="15">
        <v>0</v>
      </c>
      <c r="J136" s="15">
        <f>J132+J133+J134+J135</f>
        <v>4000000</v>
      </c>
      <c r="K136" s="15">
        <v>0</v>
      </c>
      <c r="L136" s="15">
        <v>0</v>
      </c>
      <c r="M136" s="131"/>
    </row>
    <row r="137" spans="1:15" ht="12.75" customHeight="1">
      <c r="A137" s="85">
        <v>27</v>
      </c>
      <c r="B137" s="139" t="s">
        <v>111</v>
      </c>
      <c r="C137" s="136">
        <v>2019</v>
      </c>
      <c r="D137" s="132">
        <v>7000000</v>
      </c>
      <c r="E137" s="18" t="s">
        <v>12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5000000</v>
      </c>
      <c r="L137" s="2">
        <v>0</v>
      </c>
      <c r="M137" s="129" t="s">
        <v>208</v>
      </c>
      <c r="N137" s="33"/>
      <c r="O137" s="33"/>
    </row>
    <row r="138" spans="1:15" ht="12.75">
      <c r="A138" s="86"/>
      <c r="B138" s="140"/>
      <c r="C138" s="137"/>
      <c r="D138" s="133"/>
      <c r="E138" s="6" t="s">
        <v>52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3">
        <v>1300000</v>
      </c>
      <c r="L138" s="2">
        <v>0</v>
      </c>
      <c r="M138" s="130"/>
      <c r="N138" s="33"/>
      <c r="O138" s="33"/>
    </row>
    <row r="139" spans="1:15" ht="12.75">
      <c r="A139" s="86"/>
      <c r="B139" s="140"/>
      <c r="C139" s="137"/>
      <c r="D139" s="133"/>
      <c r="E139" s="6" t="s">
        <v>17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4">
        <v>0</v>
      </c>
      <c r="L139" s="2">
        <v>0</v>
      </c>
      <c r="M139" s="130"/>
      <c r="N139" s="33"/>
      <c r="O139" s="33"/>
    </row>
    <row r="140" spans="1:15" ht="24">
      <c r="A140" s="86"/>
      <c r="B140" s="140"/>
      <c r="C140" s="137"/>
      <c r="D140" s="133"/>
      <c r="E140" s="6" t="s">
        <v>185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3">
        <v>700000</v>
      </c>
      <c r="L140" s="2">
        <v>0</v>
      </c>
      <c r="M140" s="130"/>
      <c r="N140" s="33"/>
      <c r="O140" s="33"/>
    </row>
    <row r="141" spans="1:15" ht="12.75">
      <c r="A141" s="87"/>
      <c r="B141" s="141"/>
      <c r="C141" s="138"/>
      <c r="D141" s="134"/>
      <c r="E141" s="13" t="s">
        <v>3</v>
      </c>
      <c r="F141" s="15">
        <f aca="true" t="shared" si="17" ref="F141:L141">F137+F138+F139+F140</f>
        <v>0</v>
      </c>
      <c r="G141" s="15">
        <f t="shared" si="17"/>
        <v>0</v>
      </c>
      <c r="H141" s="15">
        <f t="shared" si="17"/>
        <v>0</v>
      </c>
      <c r="I141" s="15">
        <f t="shared" si="17"/>
        <v>0</v>
      </c>
      <c r="J141" s="15">
        <f t="shared" si="17"/>
        <v>0</v>
      </c>
      <c r="K141" s="15">
        <f t="shared" si="17"/>
        <v>7000000</v>
      </c>
      <c r="L141" s="15">
        <f t="shared" si="17"/>
        <v>0</v>
      </c>
      <c r="M141" s="131"/>
      <c r="N141" s="33"/>
      <c r="O141" s="33"/>
    </row>
    <row r="142" spans="1:13" s="46" customFormat="1" ht="12.75">
      <c r="A142" s="85">
        <v>28</v>
      </c>
      <c r="B142" s="88" t="s">
        <v>112</v>
      </c>
      <c r="C142" s="89">
        <v>2019</v>
      </c>
      <c r="D142" s="90">
        <v>2800000</v>
      </c>
      <c r="E142" s="18" t="s">
        <v>12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129" t="s">
        <v>182</v>
      </c>
    </row>
    <row r="143" spans="1:13" s="46" customFormat="1" ht="12.75">
      <c r="A143" s="86"/>
      <c r="B143" s="88"/>
      <c r="C143" s="89"/>
      <c r="D143" s="90"/>
      <c r="E143" s="6" t="s">
        <v>52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1550000</v>
      </c>
      <c r="L143" s="2">
        <v>0</v>
      </c>
      <c r="M143" s="130"/>
    </row>
    <row r="144" spans="1:13" s="46" customFormat="1" ht="36">
      <c r="A144" s="86"/>
      <c r="B144" s="88"/>
      <c r="C144" s="89"/>
      <c r="D144" s="90"/>
      <c r="E144" s="6" t="s">
        <v>41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3">
        <v>1250000</v>
      </c>
      <c r="L144" s="2">
        <v>0</v>
      </c>
      <c r="M144" s="130"/>
    </row>
    <row r="145" spans="1:13" s="46" customFormat="1" ht="12.75">
      <c r="A145" s="86"/>
      <c r="B145" s="88"/>
      <c r="C145" s="89"/>
      <c r="D145" s="90"/>
      <c r="E145" s="6" t="s">
        <v>11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130"/>
    </row>
    <row r="146" spans="1:13" s="46" customFormat="1" ht="12.75">
      <c r="A146" s="87"/>
      <c r="B146" s="88"/>
      <c r="C146" s="89"/>
      <c r="D146" s="90"/>
      <c r="E146" s="13" t="s">
        <v>3</v>
      </c>
      <c r="F146" s="15">
        <f aca="true" t="shared" si="18" ref="F146:L146">F142+F143+F144+F145</f>
        <v>0</v>
      </c>
      <c r="G146" s="15">
        <f t="shared" si="18"/>
        <v>0</v>
      </c>
      <c r="H146" s="15">
        <f t="shared" si="18"/>
        <v>0</v>
      </c>
      <c r="I146" s="15">
        <f t="shared" si="18"/>
        <v>0</v>
      </c>
      <c r="J146" s="15">
        <f t="shared" si="18"/>
        <v>0</v>
      </c>
      <c r="K146" s="15">
        <f t="shared" si="18"/>
        <v>2800000</v>
      </c>
      <c r="L146" s="15">
        <f t="shared" si="18"/>
        <v>0</v>
      </c>
      <c r="M146" s="131"/>
    </row>
    <row r="147" spans="1:13" ht="12.75">
      <c r="A147" s="85">
        <v>29</v>
      </c>
      <c r="B147" s="88" t="s">
        <v>143</v>
      </c>
      <c r="C147" s="89">
        <v>2019</v>
      </c>
      <c r="D147" s="90">
        <v>570000</v>
      </c>
      <c r="E147" s="18" t="s">
        <v>12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129" t="s">
        <v>182</v>
      </c>
    </row>
    <row r="148" spans="1:13" ht="12.75">
      <c r="A148" s="86"/>
      <c r="B148" s="88"/>
      <c r="C148" s="89"/>
      <c r="D148" s="90"/>
      <c r="E148" s="6" t="s">
        <v>52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3">
        <v>300000</v>
      </c>
      <c r="L148" s="2">
        <v>0</v>
      </c>
      <c r="M148" s="130"/>
    </row>
    <row r="149" spans="1:13" ht="24">
      <c r="A149" s="86"/>
      <c r="B149" s="88"/>
      <c r="C149" s="89"/>
      <c r="D149" s="90"/>
      <c r="E149" s="6" t="s">
        <v>43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3">
        <v>270000</v>
      </c>
      <c r="L149" s="2">
        <v>0</v>
      </c>
      <c r="M149" s="130"/>
    </row>
    <row r="150" spans="1:13" ht="12.75">
      <c r="A150" s="86"/>
      <c r="B150" s="88"/>
      <c r="C150" s="89"/>
      <c r="D150" s="90"/>
      <c r="E150" s="6" t="s">
        <v>18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3">
        <v>0</v>
      </c>
      <c r="L150" s="2">
        <v>0</v>
      </c>
      <c r="M150" s="130"/>
    </row>
    <row r="151" spans="1:13" ht="12.75">
      <c r="A151" s="87"/>
      <c r="B151" s="88"/>
      <c r="C151" s="89"/>
      <c r="D151" s="90"/>
      <c r="E151" s="13" t="s">
        <v>3</v>
      </c>
      <c r="F151" s="15">
        <f aca="true" t="shared" si="19" ref="F151:L151">F147+F148+F149+F150</f>
        <v>0</v>
      </c>
      <c r="G151" s="15">
        <f t="shared" si="19"/>
        <v>0</v>
      </c>
      <c r="H151" s="15">
        <f t="shared" si="19"/>
        <v>0</v>
      </c>
      <c r="I151" s="15">
        <f t="shared" si="19"/>
        <v>0</v>
      </c>
      <c r="J151" s="15">
        <f t="shared" si="19"/>
        <v>0</v>
      </c>
      <c r="K151" s="15">
        <f t="shared" si="19"/>
        <v>570000</v>
      </c>
      <c r="L151" s="15">
        <f t="shared" si="19"/>
        <v>0</v>
      </c>
      <c r="M151" s="131"/>
    </row>
    <row r="152" spans="1:13" ht="12.75">
      <c r="A152" s="85">
        <v>30</v>
      </c>
      <c r="B152" s="88" t="s">
        <v>113</v>
      </c>
      <c r="C152" s="89">
        <v>2019</v>
      </c>
      <c r="D152" s="90">
        <v>4500000</v>
      </c>
      <c r="E152" s="18" t="s">
        <v>12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129" t="s">
        <v>192</v>
      </c>
    </row>
    <row r="153" spans="1:13" ht="12.75">
      <c r="A153" s="86"/>
      <c r="B153" s="88"/>
      <c r="C153" s="89"/>
      <c r="D153" s="90"/>
      <c r="E153" s="6" t="s">
        <v>52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3">
        <v>1970000</v>
      </c>
      <c r="L153" s="2">
        <v>0</v>
      </c>
      <c r="M153" s="130"/>
    </row>
    <row r="154" spans="1:13" ht="12.75">
      <c r="A154" s="86"/>
      <c r="B154" s="88"/>
      <c r="C154" s="89"/>
      <c r="D154" s="90"/>
      <c r="E154" s="6" t="s">
        <v>56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3">
        <v>2250000</v>
      </c>
      <c r="L154" s="2">
        <v>0</v>
      </c>
      <c r="M154" s="130"/>
    </row>
    <row r="155" spans="1:13" ht="12.75">
      <c r="A155" s="86"/>
      <c r="B155" s="88"/>
      <c r="C155" s="89"/>
      <c r="D155" s="90"/>
      <c r="E155" s="6" t="s">
        <v>187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3">
        <v>280000</v>
      </c>
      <c r="L155" s="2">
        <v>0</v>
      </c>
      <c r="M155" s="130"/>
    </row>
    <row r="156" spans="1:13" ht="12.75">
      <c r="A156" s="87"/>
      <c r="B156" s="88"/>
      <c r="C156" s="89"/>
      <c r="D156" s="90"/>
      <c r="E156" s="13" t="s">
        <v>3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f>SUM(K152:K155)</f>
        <v>4500000</v>
      </c>
      <c r="L156" s="15">
        <v>0</v>
      </c>
      <c r="M156" s="131"/>
    </row>
    <row r="157" spans="1:13" ht="12.75">
      <c r="A157" s="85">
        <v>31</v>
      </c>
      <c r="B157" s="88" t="s">
        <v>76</v>
      </c>
      <c r="C157" s="89">
        <v>2019</v>
      </c>
      <c r="D157" s="90">
        <v>5400000</v>
      </c>
      <c r="E157" s="18" t="s">
        <v>12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129" t="s">
        <v>207</v>
      </c>
    </row>
    <row r="158" spans="1:13" ht="12.75">
      <c r="A158" s="86"/>
      <c r="B158" s="88"/>
      <c r="C158" s="89"/>
      <c r="D158" s="90"/>
      <c r="E158" s="6" t="s">
        <v>52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1890000</v>
      </c>
      <c r="L158" s="2">
        <v>0</v>
      </c>
      <c r="M158" s="130"/>
    </row>
    <row r="159" spans="1:13" ht="12.75">
      <c r="A159" s="86"/>
      <c r="B159" s="88"/>
      <c r="C159" s="89"/>
      <c r="D159" s="90"/>
      <c r="E159" s="6" t="s">
        <v>27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3">
        <v>2700000</v>
      </c>
      <c r="L159" s="2">
        <v>0</v>
      </c>
      <c r="M159" s="130"/>
    </row>
    <row r="160" spans="1:13" ht="12.75">
      <c r="A160" s="86"/>
      <c r="B160" s="88"/>
      <c r="C160" s="89"/>
      <c r="D160" s="90"/>
      <c r="E160" s="6" t="s">
        <v>175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3">
        <v>810000</v>
      </c>
      <c r="L160" s="2">
        <v>0</v>
      </c>
      <c r="M160" s="130"/>
    </row>
    <row r="161" spans="1:13" ht="12.75">
      <c r="A161" s="87"/>
      <c r="B161" s="88"/>
      <c r="C161" s="89"/>
      <c r="D161" s="90"/>
      <c r="E161" s="13" t="s">
        <v>3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f>SUM(K157:K160)</f>
        <v>5400000</v>
      </c>
      <c r="L161" s="15">
        <v>0</v>
      </c>
      <c r="M161" s="131"/>
    </row>
    <row r="162" spans="1:13" ht="12.75">
      <c r="A162" s="85">
        <v>32</v>
      </c>
      <c r="B162" s="88" t="s">
        <v>144</v>
      </c>
      <c r="C162" s="89">
        <v>2019</v>
      </c>
      <c r="D162" s="90">
        <v>5775000</v>
      </c>
      <c r="E162" s="18" t="s">
        <v>12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129" t="s">
        <v>101</v>
      </c>
    </row>
    <row r="163" spans="1:13" ht="12.75">
      <c r="A163" s="86"/>
      <c r="B163" s="88"/>
      <c r="C163" s="89"/>
      <c r="D163" s="90"/>
      <c r="E163" s="6" t="s">
        <v>52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2150000</v>
      </c>
      <c r="L163" s="2">
        <v>0</v>
      </c>
      <c r="M163" s="130"/>
    </row>
    <row r="164" spans="1:13" ht="24">
      <c r="A164" s="86"/>
      <c r="B164" s="88"/>
      <c r="C164" s="89"/>
      <c r="D164" s="90"/>
      <c r="E164" s="6" t="s">
        <v>13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3">
        <v>3000000</v>
      </c>
      <c r="L164" s="2">
        <v>0</v>
      </c>
      <c r="M164" s="130"/>
    </row>
    <row r="165" spans="1:13" ht="12.75">
      <c r="A165" s="86"/>
      <c r="B165" s="88"/>
      <c r="C165" s="89"/>
      <c r="D165" s="90"/>
      <c r="E165" s="6" t="s">
        <v>59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3">
        <v>625000</v>
      </c>
      <c r="L165" s="2">
        <v>0</v>
      </c>
      <c r="M165" s="130"/>
    </row>
    <row r="166" spans="1:14" ht="12.75">
      <c r="A166" s="87"/>
      <c r="B166" s="88"/>
      <c r="C166" s="89"/>
      <c r="D166" s="90"/>
      <c r="E166" s="13" t="s">
        <v>3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f>SUM(K162:K165)</f>
        <v>5775000</v>
      </c>
      <c r="L166" s="15">
        <v>0</v>
      </c>
      <c r="M166" s="131"/>
      <c r="N166" s="35"/>
    </row>
    <row r="167" spans="1:15" ht="12.75" customHeight="1">
      <c r="A167" s="85">
        <v>33</v>
      </c>
      <c r="B167" s="139" t="s">
        <v>114</v>
      </c>
      <c r="C167" s="136">
        <v>2020</v>
      </c>
      <c r="D167" s="132">
        <v>7000000</v>
      </c>
      <c r="E167" s="18" t="s">
        <v>12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5000000</v>
      </c>
      <c r="M167" s="129" t="s">
        <v>208</v>
      </c>
      <c r="N167" s="33"/>
      <c r="O167" s="33"/>
    </row>
    <row r="168" spans="1:15" ht="12.75">
      <c r="A168" s="86"/>
      <c r="B168" s="140"/>
      <c r="C168" s="137"/>
      <c r="D168" s="133"/>
      <c r="E168" s="6" t="s">
        <v>52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3">
        <v>1300000</v>
      </c>
      <c r="M168" s="130"/>
      <c r="N168" s="33"/>
      <c r="O168" s="33"/>
    </row>
    <row r="169" spans="1:15" ht="12.75">
      <c r="A169" s="86"/>
      <c r="B169" s="140"/>
      <c r="C169" s="137"/>
      <c r="D169" s="133"/>
      <c r="E169" s="6" t="s">
        <v>17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4">
        <v>0</v>
      </c>
      <c r="M169" s="130"/>
      <c r="N169" s="33"/>
      <c r="O169" s="33"/>
    </row>
    <row r="170" spans="1:15" ht="24">
      <c r="A170" s="86"/>
      <c r="B170" s="140"/>
      <c r="C170" s="137"/>
      <c r="D170" s="133"/>
      <c r="E170" s="6" t="s">
        <v>185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3">
        <v>700000</v>
      </c>
      <c r="M170" s="130"/>
      <c r="N170" s="33"/>
      <c r="O170" s="33"/>
    </row>
    <row r="171" spans="1:15" ht="12.75">
      <c r="A171" s="87"/>
      <c r="B171" s="141"/>
      <c r="C171" s="138"/>
      <c r="D171" s="134"/>
      <c r="E171" s="13" t="s">
        <v>3</v>
      </c>
      <c r="F171" s="15">
        <f aca="true" t="shared" si="20" ref="F171:L171">F167+F168+F169+F170</f>
        <v>0</v>
      </c>
      <c r="G171" s="15">
        <f t="shared" si="20"/>
        <v>0</v>
      </c>
      <c r="H171" s="15">
        <f t="shared" si="20"/>
        <v>0</v>
      </c>
      <c r="I171" s="15">
        <f t="shared" si="20"/>
        <v>0</v>
      </c>
      <c r="J171" s="15">
        <f t="shared" si="20"/>
        <v>0</v>
      </c>
      <c r="K171" s="15">
        <f t="shared" si="20"/>
        <v>0</v>
      </c>
      <c r="L171" s="15">
        <f t="shared" si="20"/>
        <v>7000000</v>
      </c>
      <c r="M171" s="131"/>
      <c r="N171" s="33"/>
      <c r="O171" s="33"/>
    </row>
    <row r="172" spans="1:13" ht="12.75">
      <c r="A172" s="85">
        <v>34</v>
      </c>
      <c r="B172" s="88" t="s">
        <v>145</v>
      </c>
      <c r="C172" s="89">
        <v>2020</v>
      </c>
      <c r="D172" s="90">
        <v>2300000</v>
      </c>
      <c r="E172" s="18" t="s">
        <v>12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129" t="s">
        <v>182</v>
      </c>
    </row>
    <row r="173" spans="1:13" ht="12.75">
      <c r="A173" s="86"/>
      <c r="B173" s="88"/>
      <c r="C173" s="89"/>
      <c r="D173" s="90"/>
      <c r="E173" s="6" t="s">
        <v>52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1300000</v>
      </c>
      <c r="M173" s="130"/>
    </row>
    <row r="174" spans="1:13" ht="36">
      <c r="A174" s="86"/>
      <c r="B174" s="88"/>
      <c r="C174" s="89"/>
      <c r="D174" s="90"/>
      <c r="E174" s="6" t="s">
        <v>41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3">
        <v>1000000</v>
      </c>
      <c r="M174" s="130"/>
    </row>
    <row r="175" spans="1:13" ht="12.75">
      <c r="A175" s="86"/>
      <c r="B175" s="88"/>
      <c r="C175" s="89"/>
      <c r="D175" s="90"/>
      <c r="E175" s="6" t="s">
        <v>11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130"/>
    </row>
    <row r="176" spans="1:13" ht="12.75">
      <c r="A176" s="87"/>
      <c r="B176" s="88"/>
      <c r="C176" s="89"/>
      <c r="D176" s="90"/>
      <c r="E176" s="13" t="s">
        <v>3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f>L172+L173+L174+L175</f>
        <v>2300000</v>
      </c>
      <c r="M176" s="131"/>
    </row>
    <row r="177" spans="1:13" ht="12.75">
      <c r="A177" s="85">
        <v>35</v>
      </c>
      <c r="B177" s="88" t="s">
        <v>86</v>
      </c>
      <c r="C177" s="89">
        <v>2020</v>
      </c>
      <c r="D177" s="90">
        <v>380000</v>
      </c>
      <c r="E177" s="18" t="s">
        <v>12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129" t="s">
        <v>203</v>
      </c>
    </row>
    <row r="178" spans="1:13" ht="12.75">
      <c r="A178" s="86"/>
      <c r="B178" s="88"/>
      <c r="C178" s="89"/>
      <c r="D178" s="90"/>
      <c r="E178" s="6" t="s">
        <v>52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3">
        <v>205000</v>
      </c>
      <c r="M178" s="130"/>
    </row>
    <row r="179" spans="1:13" ht="24">
      <c r="A179" s="86"/>
      <c r="B179" s="88"/>
      <c r="C179" s="89"/>
      <c r="D179" s="90"/>
      <c r="E179" s="6" t="s">
        <v>44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3">
        <v>175000</v>
      </c>
      <c r="M179" s="130"/>
    </row>
    <row r="180" spans="1:13" ht="12.75">
      <c r="A180" s="86"/>
      <c r="B180" s="88"/>
      <c r="C180" s="89"/>
      <c r="D180" s="90"/>
      <c r="E180" s="6" t="s">
        <v>18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3">
        <v>0</v>
      </c>
      <c r="M180" s="130"/>
    </row>
    <row r="181" spans="1:13" s="47" customFormat="1" ht="12.75">
      <c r="A181" s="87"/>
      <c r="B181" s="88"/>
      <c r="C181" s="89"/>
      <c r="D181" s="90"/>
      <c r="E181" s="13" t="s">
        <v>3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f>L177+L178+L179+L180</f>
        <v>380000</v>
      </c>
      <c r="M181" s="131"/>
    </row>
    <row r="182" spans="1:13" ht="12.75" customHeight="1">
      <c r="A182" s="85">
        <v>36</v>
      </c>
      <c r="B182" s="88" t="s">
        <v>146</v>
      </c>
      <c r="C182" s="89">
        <v>2020</v>
      </c>
      <c r="D182" s="90">
        <v>5775000</v>
      </c>
      <c r="E182" s="18" t="s">
        <v>12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129" t="s">
        <v>101</v>
      </c>
    </row>
    <row r="183" spans="1:13" ht="12.75">
      <c r="A183" s="86"/>
      <c r="B183" s="88"/>
      <c r="C183" s="89"/>
      <c r="D183" s="90"/>
      <c r="E183" s="6" t="s">
        <v>52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2150000</v>
      </c>
      <c r="M183" s="130"/>
    </row>
    <row r="184" spans="1:13" ht="24">
      <c r="A184" s="86"/>
      <c r="B184" s="88"/>
      <c r="C184" s="89"/>
      <c r="D184" s="90"/>
      <c r="E184" s="6" t="s">
        <v>13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3">
        <v>3000000</v>
      </c>
      <c r="M184" s="130"/>
    </row>
    <row r="185" spans="1:13" ht="12.75">
      <c r="A185" s="86"/>
      <c r="B185" s="88"/>
      <c r="C185" s="89"/>
      <c r="D185" s="90"/>
      <c r="E185" s="6" t="s">
        <v>59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3">
        <v>625000</v>
      </c>
      <c r="M185" s="130"/>
    </row>
    <row r="186" spans="1:14" ht="12.75">
      <c r="A186" s="87"/>
      <c r="B186" s="88"/>
      <c r="C186" s="89"/>
      <c r="D186" s="90"/>
      <c r="E186" s="13" t="s">
        <v>3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f>SUM(L182:L185)</f>
        <v>5775000</v>
      </c>
      <c r="M186" s="131"/>
      <c r="N186" s="35"/>
    </row>
    <row r="187" spans="1:13" ht="12.75">
      <c r="A187" s="118" t="s">
        <v>90</v>
      </c>
      <c r="B187" s="119"/>
      <c r="C187" s="128" t="s">
        <v>35</v>
      </c>
      <c r="D187" s="124">
        <f>SUM(D7:D186)</f>
        <v>129356013</v>
      </c>
      <c r="E187" s="24" t="s">
        <v>12</v>
      </c>
      <c r="F187" s="48">
        <f>F7+F12+F17+F22+F27+F32+F112+F42+F47+F52+F57+F62+F67+F72+F77+F82+F87+F92+F97+F102+F107+F112+F117+F122+F127+F132+F137+F142+F147+F152+F157+F162+F167+F172+F177+F182</f>
        <v>0</v>
      </c>
      <c r="G187" s="83">
        <f aca="true" t="shared" si="21" ref="G187:L187">G7+G12+G17+G22+G27+G32+G37+G42+G47+G52+G57+G62+G67+G72+G77+G82+G87+G92+G97+G102+G107+G112+G117+G122+G127+G132+G137+G142+G147+G152+G157+G162+G167+G172+G177+G182</f>
        <v>10000000</v>
      </c>
      <c r="H187" s="83">
        <f t="shared" si="21"/>
        <v>5000000</v>
      </c>
      <c r="I187" s="83">
        <f t="shared" si="21"/>
        <v>5000000</v>
      </c>
      <c r="J187" s="83">
        <f t="shared" si="21"/>
        <v>7800000</v>
      </c>
      <c r="K187" s="83">
        <f t="shared" si="21"/>
        <v>5000000</v>
      </c>
      <c r="L187" s="83">
        <f t="shared" si="21"/>
        <v>5000000</v>
      </c>
      <c r="M187" s="83">
        <f>F187+G187+H187+I187+J187+K187+L187</f>
        <v>37800000</v>
      </c>
    </row>
    <row r="188" spans="1:13" ht="12.75">
      <c r="A188" s="120"/>
      <c r="B188" s="121"/>
      <c r="C188" s="128"/>
      <c r="D188" s="124"/>
      <c r="E188" s="25" t="s">
        <v>52</v>
      </c>
      <c r="F188" s="83">
        <f>F8+F13+F18+F23+F28+F33+F113+F43+F48+F53+F58+F63+F68+F73+F78+F83+F88+F93+F98+F103+F108+F113+F118+F123+F128+F133+F138+F143+F148+F153+F158+F163+F168+F173+F178+F183</f>
        <v>2679832</v>
      </c>
      <c r="G188" s="83">
        <f aca="true" t="shared" si="22" ref="G188:L188">G8+G13+G18+G23+G28+G33+G38+G43+G48+G53+G58+G63+G68+G73+G78+G83+G88+G93+G98+G103+G108+G113+G118+G123+G128+G133+G138+G143+G148+G153+G158+G163+G168+G173+G178+G183</f>
        <v>6872922</v>
      </c>
      <c r="H188" s="83">
        <f t="shared" si="22"/>
        <v>7235000</v>
      </c>
      <c r="I188" s="83">
        <f t="shared" si="22"/>
        <v>8305000</v>
      </c>
      <c r="J188" s="83">
        <f t="shared" si="22"/>
        <v>4555000</v>
      </c>
      <c r="K188" s="83">
        <f t="shared" si="22"/>
        <v>9160000</v>
      </c>
      <c r="L188" s="83">
        <f t="shared" si="22"/>
        <v>4955000</v>
      </c>
      <c r="M188" s="41">
        <f>F188+G188+H188+I188+J188+K188+L188</f>
        <v>43762754</v>
      </c>
    </row>
    <row r="189" spans="1:13" ht="12.75">
      <c r="A189" s="120"/>
      <c r="B189" s="121"/>
      <c r="C189" s="128"/>
      <c r="D189" s="124"/>
      <c r="E189" s="25" t="s">
        <v>17</v>
      </c>
      <c r="F189" s="83">
        <f>F9+F14+F19+F24+F29+F34+F114+F44+F49+F54+F59+F64+F69+F74+F79+F84+F89+F94+F99+F104+F109+F114+F119+F124+F129+F134+F139+F144+F149+F154+F159+F164+F169+F174+F179+F184</f>
        <v>3237506</v>
      </c>
      <c r="G189" s="83">
        <f aca="true" t="shared" si="23" ref="G189:L189">G9+G14+G19+G24+G29+G34+G39+G44+G49+G54+G59+G64+G69+G74+G79+G84+G89+G94+G99+G104+G109+G114+G119+G124+G129+G134+G139+G144+G149+G154+G159+G164+G169+G174+G179+G184</f>
        <v>6140000</v>
      </c>
      <c r="H189" s="83">
        <f t="shared" si="23"/>
        <v>2325000</v>
      </c>
      <c r="I189" s="83">
        <f t="shared" si="23"/>
        <v>2725000</v>
      </c>
      <c r="J189" s="83">
        <f t="shared" si="23"/>
        <v>2875000</v>
      </c>
      <c r="K189" s="83">
        <f t="shared" si="23"/>
        <v>9470000</v>
      </c>
      <c r="L189" s="83">
        <f t="shared" si="23"/>
        <v>4175000</v>
      </c>
      <c r="M189" s="41">
        <f>F189+G189+H189+I189+J189+K189+L189</f>
        <v>30947506</v>
      </c>
    </row>
    <row r="190" spans="1:13" ht="12.75">
      <c r="A190" s="120"/>
      <c r="B190" s="121"/>
      <c r="C190" s="128"/>
      <c r="D190" s="124"/>
      <c r="E190" s="25" t="s">
        <v>11</v>
      </c>
      <c r="F190" s="83">
        <f>F10+F15+F20+F25+F30+F35+F115+F45+F50+F55+F60+F65+F70+F75+F80+F85+F90+F95+F100+F105+F110+F115+F120+F125+F130+F135+F140+F145+F150+F155+F160+F165+F170+F175+F180+F185</f>
        <v>1188675</v>
      </c>
      <c r="G190" s="83">
        <f aca="true" t="shared" si="24" ref="G190:L190">G10+G15+G20+G25+G30+G35+G40+G45+G50+G55+G60+G65+G70+G75+G80+G85+G90+G95+G100+G105+G110+G115+G120+G125+G130+G135+G140+G145+G150+G155+G160+G165+G170+G175+G180+G185</f>
        <v>3367078</v>
      </c>
      <c r="H190" s="83">
        <f t="shared" si="24"/>
        <v>3650000</v>
      </c>
      <c r="I190" s="83">
        <f t="shared" si="24"/>
        <v>3050000</v>
      </c>
      <c r="J190" s="83">
        <f t="shared" si="24"/>
        <v>1850000</v>
      </c>
      <c r="K190" s="83">
        <f t="shared" si="24"/>
        <v>2415000</v>
      </c>
      <c r="L190" s="83">
        <f t="shared" si="24"/>
        <v>1325000</v>
      </c>
      <c r="M190" s="41">
        <f>F190+G190+H190+I190+J190+K190+L190</f>
        <v>16845753</v>
      </c>
    </row>
    <row r="191" spans="1:13" ht="20.25" customHeight="1">
      <c r="A191" s="122"/>
      <c r="B191" s="123"/>
      <c r="C191" s="128"/>
      <c r="D191" s="124"/>
      <c r="E191" s="26" t="s">
        <v>91</v>
      </c>
      <c r="F191" s="83">
        <f>F11+F16+F21+F26+F31+F36+F116+F46+F51+F56+F61+F66+F71+F76+F81+F86+F91+F96+F101+F106+F111+F116+F121+F126+F131+F136+F141+F146+F151+F156+F161+F166+F171+F176+F181+F186</f>
        <v>7106013</v>
      </c>
      <c r="G191" s="83">
        <f aca="true" t="shared" si="25" ref="G191:L191">G11+G16+G21+G26+G31+G36+G41+G46+G51+G56+G61+G66+G71+G76+G81+G86+G91+G96+G101+G106+G111+G116+G121+G126+G131+G136+G141+G146+G151+G156+G161+G166+G171+G176+G181+G186</f>
        <v>26380000</v>
      </c>
      <c r="H191" s="83">
        <f t="shared" si="25"/>
        <v>18210000</v>
      </c>
      <c r="I191" s="83">
        <f t="shared" si="25"/>
        <v>19080000</v>
      </c>
      <c r="J191" s="83">
        <f t="shared" si="25"/>
        <v>17080000</v>
      </c>
      <c r="K191" s="83">
        <f t="shared" si="25"/>
        <v>26045000</v>
      </c>
      <c r="L191" s="83">
        <f t="shared" si="25"/>
        <v>15455000</v>
      </c>
      <c r="M191" s="83">
        <f>F191+G191+H191+I191+J191+K191+L191</f>
        <v>129356013</v>
      </c>
    </row>
    <row r="192" spans="1:13" ht="29.25" customHeight="1">
      <c r="A192" s="174" t="s">
        <v>87</v>
      </c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6"/>
    </row>
    <row r="193" spans="1:13" ht="12.75">
      <c r="A193" s="142">
        <v>37</v>
      </c>
      <c r="B193" s="139" t="s">
        <v>95</v>
      </c>
      <c r="C193" s="136">
        <v>2014</v>
      </c>
      <c r="D193" s="132">
        <v>800000</v>
      </c>
      <c r="E193" s="18" t="s">
        <v>12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129" t="s">
        <v>193</v>
      </c>
    </row>
    <row r="194" spans="1:13" ht="12.75">
      <c r="A194" s="143"/>
      <c r="B194" s="140"/>
      <c r="C194" s="137"/>
      <c r="D194" s="133"/>
      <c r="E194" s="6" t="s">
        <v>52</v>
      </c>
      <c r="F194" s="3">
        <v>400000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130"/>
    </row>
    <row r="195" spans="1:13" ht="12.75">
      <c r="A195" s="143"/>
      <c r="B195" s="140"/>
      <c r="C195" s="137"/>
      <c r="D195" s="133"/>
      <c r="E195" s="6" t="s">
        <v>10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130"/>
    </row>
    <row r="196" spans="1:13" ht="12.75">
      <c r="A196" s="143"/>
      <c r="B196" s="140"/>
      <c r="C196" s="137"/>
      <c r="D196" s="133"/>
      <c r="E196" s="6" t="s">
        <v>188</v>
      </c>
      <c r="F196" s="3">
        <v>400000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130"/>
    </row>
    <row r="197" spans="1:13" ht="15.75" customHeight="1">
      <c r="A197" s="144"/>
      <c r="B197" s="141"/>
      <c r="C197" s="138"/>
      <c r="D197" s="134"/>
      <c r="E197" s="13" t="s">
        <v>3</v>
      </c>
      <c r="F197" s="15">
        <f>SUM(F193:F196)</f>
        <v>800000</v>
      </c>
      <c r="G197" s="15">
        <f aca="true" t="shared" si="26" ref="G197:L197">G193+G194+G195+G196</f>
        <v>0</v>
      </c>
      <c r="H197" s="15">
        <f t="shared" si="26"/>
        <v>0</v>
      </c>
      <c r="I197" s="15">
        <f t="shared" si="26"/>
        <v>0</v>
      </c>
      <c r="J197" s="15">
        <f t="shared" si="26"/>
        <v>0</v>
      </c>
      <c r="K197" s="15">
        <f t="shared" si="26"/>
        <v>0</v>
      </c>
      <c r="L197" s="15">
        <f t="shared" si="26"/>
        <v>0</v>
      </c>
      <c r="M197" s="131"/>
    </row>
    <row r="198" spans="1:15" ht="12.75">
      <c r="A198" s="85">
        <v>38</v>
      </c>
      <c r="B198" s="139" t="s">
        <v>74</v>
      </c>
      <c r="C198" s="136">
        <v>2015</v>
      </c>
      <c r="D198" s="132">
        <v>7000000</v>
      </c>
      <c r="E198" s="18" t="s">
        <v>12</v>
      </c>
      <c r="F198" s="2">
        <v>0</v>
      </c>
      <c r="G198" s="4">
        <v>5000000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129" t="s">
        <v>194</v>
      </c>
      <c r="N198" s="33"/>
      <c r="O198" s="33"/>
    </row>
    <row r="199" spans="1:15" ht="12.75">
      <c r="A199" s="86"/>
      <c r="B199" s="140"/>
      <c r="C199" s="137"/>
      <c r="D199" s="133"/>
      <c r="E199" s="6" t="s">
        <v>52</v>
      </c>
      <c r="F199" s="3">
        <v>0</v>
      </c>
      <c r="G199" s="4">
        <v>1400000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130"/>
      <c r="N199" s="33"/>
      <c r="O199" s="33"/>
    </row>
    <row r="200" spans="1:15" ht="12.75">
      <c r="A200" s="86"/>
      <c r="B200" s="140"/>
      <c r="C200" s="137"/>
      <c r="D200" s="133"/>
      <c r="E200" s="6" t="s">
        <v>17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130"/>
      <c r="N200" s="33"/>
      <c r="O200" s="33"/>
    </row>
    <row r="201" spans="1:15" ht="24">
      <c r="A201" s="86"/>
      <c r="B201" s="140"/>
      <c r="C201" s="137"/>
      <c r="D201" s="133"/>
      <c r="E201" s="45" t="s">
        <v>189</v>
      </c>
      <c r="F201" s="5">
        <v>0</v>
      </c>
      <c r="G201" s="29">
        <v>600000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30"/>
      <c r="N201" s="33"/>
      <c r="O201" s="33"/>
    </row>
    <row r="202" spans="1:15" ht="12.75">
      <c r="A202" s="87"/>
      <c r="B202" s="141"/>
      <c r="C202" s="138"/>
      <c r="D202" s="134"/>
      <c r="E202" s="13" t="s">
        <v>3</v>
      </c>
      <c r="F202" s="15">
        <v>0</v>
      </c>
      <c r="G202" s="17">
        <f>SUM(G198:G201)</f>
        <v>7000000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31"/>
      <c r="N202" s="33"/>
      <c r="O202" s="33"/>
    </row>
    <row r="203" spans="1:15" ht="12.75">
      <c r="A203" s="142">
        <v>39</v>
      </c>
      <c r="B203" s="139" t="s">
        <v>85</v>
      </c>
      <c r="C203" s="136" t="s">
        <v>19</v>
      </c>
      <c r="D203" s="132">
        <v>19000000</v>
      </c>
      <c r="E203" s="18" t="s">
        <v>12</v>
      </c>
      <c r="F203" s="2">
        <v>0</v>
      </c>
      <c r="G203" s="2">
        <v>2500000</v>
      </c>
      <c r="H203" s="2">
        <v>2500000</v>
      </c>
      <c r="I203" s="2">
        <v>0</v>
      </c>
      <c r="J203" s="2">
        <v>0</v>
      </c>
      <c r="K203" s="2">
        <v>0</v>
      </c>
      <c r="L203" s="2">
        <v>0</v>
      </c>
      <c r="M203" s="129" t="s">
        <v>209</v>
      </c>
      <c r="N203" s="33"/>
      <c r="O203" s="33"/>
    </row>
    <row r="204" spans="1:15" ht="12.75">
      <c r="A204" s="143"/>
      <c r="B204" s="140"/>
      <c r="C204" s="137"/>
      <c r="D204" s="133"/>
      <c r="E204" s="6" t="s">
        <v>52</v>
      </c>
      <c r="F204" s="3">
        <v>0</v>
      </c>
      <c r="G204" s="3">
        <v>7000000</v>
      </c>
      <c r="H204" s="3">
        <v>7000000</v>
      </c>
      <c r="I204" s="2">
        <v>0</v>
      </c>
      <c r="J204" s="2">
        <v>0</v>
      </c>
      <c r="K204" s="2">
        <v>0</v>
      </c>
      <c r="L204" s="2">
        <v>0</v>
      </c>
      <c r="M204" s="130"/>
      <c r="N204" s="33"/>
      <c r="O204" s="33"/>
    </row>
    <row r="205" spans="1:15" ht="12.75">
      <c r="A205" s="143"/>
      <c r="B205" s="140"/>
      <c r="C205" s="137"/>
      <c r="D205" s="133"/>
      <c r="E205" s="6" t="s">
        <v>17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130"/>
      <c r="N205" s="33"/>
      <c r="O205" s="33"/>
    </row>
    <row r="206" spans="1:15" ht="12.75">
      <c r="A206" s="143"/>
      <c r="B206" s="140"/>
      <c r="C206" s="137"/>
      <c r="D206" s="133"/>
      <c r="E206" s="6" t="s">
        <v>11</v>
      </c>
      <c r="F206" s="3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130"/>
      <c r="N206" s="33"/>
      <c r="O206" s="33"/>
    </row>
    <row r="207" spans="1:15" ht="12.75">
      <c r="A207" s="144"/>
      <c r="B207" s="141"/>
      <c r="C207" s="138"/>
      <c r="D207" s="134"/>
      <c r="E207" s="13" t="s">
        <v>3</v>
      </c>
      <c r="F207" s="15">
        <v>0</v>
      </c>
      <c r="G207" s="15">
        <f>G203+G204+G205+G206</f>
        <v>9500000</v>
      </c>
      <c r="H207" s="15">
        <f>H203+H204+H205+H206</f>
        <v>9500000</v>
      </c>
      <c r="I207" s="15">
        <v>0</v>
      </c>
      <c r="J207" s="15">
        <v>0</v>
      </c>
      <c r="K207" s="15">
        <v>0</v>
      </c>
      <c r="L207" s="15">
        <v>0</v>
      </c>
      <c r="M207" s="131"/>
      <c r="N207" s="33"/>
      <c r="O207" s="33"/>
    </row>
    <row r="208" spans="1:13" ht="12.75" customHeight="1">
      <c r="A208" s="85">
        <v>40</v>
      </c>
      <c r="B208" s="139" t="s">
        <v>75</v>
      </c>
      <c r="C208" s="136">
        <v>2016</v>
      </c>
      <c r="D208" s="132">
        <v>5800000</v>
      </c>
      <c r="E208" s="18" t="s">
        <v>12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129" t="s">
        <v>210</v>
      </c>
    </row>
    <row r="209" spans="1:13" ht="12.75">
      <c r="A209" s="86"/>
      <c r="B209" s="140"/>
      <c r="C209" s="137"/>
      <c r="D209" s="133"/>
      <c r="E209" s="6" t="s">
        <v>52</v>
      </c>
      <c r="F209" s="2">
        <v>0</v>
      </c>
      <c r="G209" s="2">
        <v>0</v>
      </c>
      <c r="H209" s="3">
        <v>2890000</v>
      </c>
      <c r="I209" s="2">
        <v>0</v>
      </c>
      <c r="J209" s="2">
        <v>0</v>
      </c>
      <c r="K209" s="2">
        <v>0</v>
      </c>
      <c r="L209" s="2">
        <v>0</v>
      </c>
      <c r="M209" s="130"/>
    </row>
    <row r="210" spans="1:13" ht="12.75">
      <c r="A210" s="86"/>
      <c r="B210" s="140"/>
      <c r="C210" s="137"/>
      <c r="D210" s="133"/>
      <c r="E210" s="6" t="s">
        <v>27</v>
      </c>
      <c r="F210" s="2">
        <v>0</v>
      </c>
      <c r="G210" s="2">
        <v>0</v>
      </c>
      <c r="H210" s="3">
        <v>2600000</v>
      </c>
      <c r="I210" s="2">
        <v>0</v>
      </c>
      <c r="J210" s="2">
        <v>0</v>
      </c>
      <c r="K210" s="2">
        <v>0</v>
      </c>
      <c r="L210" s="2">
        <v>0</v>
      </c>
      <c r="M210" s="130"/>
    </row>
    <row r="211" spans="1:13" ht="12.75">
      <c r="A211" s="86"/>
      <c r="B211" s="140"/>
      <c r="C211" s="137"/>
      <c r="D211" s="133"/>
      <c r="E211" s="6" t="s">
        <v>190</v>
      </c>
      <c r="F211" s="2">
        <v>0</v>
      </c>
      <c r="G211" s="2">
        <v>0</v>
      </c>
      <c r="H211" s="3">
        <v>310000</v>
      </c>
      <c r="I211" s="2">
        <v>0</v>
      </c>
      <c r="J211" s="2">
        <v>0</v>
      </c>
      <c r="K211" s="2">
        <v>0</v>
      </c>
      <c r="L211" s="2">
        <v>0</v>
      </c>
      <c r="M211" s="130"/>
    </row>
    <row r="212" spans="1:13" ht="16.5" customHeight="1">
      <c r="A212" s="87"/>
      <c r="B212" s="141"/>
      <c r="C212" s="138"/>
      <c r="D212" s="134"/>
      <c r="E212" s="13" t="s">
        <v>3</v>
      </c>
      <c r="F212" s="15">
        <v>0</v>
      </c>
      <c r="G212" s="15">
        <v>0</v>
      </c>
      <c r="H212" s="15">
        <f>H208+H209+H210+H211</f>
        <v>5800000</v>
      </c>
      <c r="I212" s="15">
        <v>0</v>
      </c>
      <c r="J212" s="15">
        <v>0</v>
      </c>
      <c r="K212" s="15">
        <v>0</v>
      </c>
      <c r="L212" s="15">
        <v>0</v>
      </c>
      <c r="M212" s="131"/>
    </row>
    <row r="213" spans="1:13" ht="12.75" customHeight="1">
      <c r="A213" s="142">
        <v>41</v>
      </c>
      <c r="B213" s="139" t="s">
        <v>147</v>
      </c>
      <c r="C213" s="136">
        <v>2017</v>
      </c>
      <c r="D213" s="132">
        <v>7500000</v>
      </c>
      <c r="E213" s="18" t="s">
        <v>12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129" t="s">
        <v>211</v>
      </c>
    </row>
    <row r="214" spans="1:13" ht="12.75">
      <c r="A214" s="143"/>
      <c r="B214" s="140"/>
      <c r="C214" s="137"/>
      <c r="D214" s="133"/>
      <c r="E214" s="6" t="s">
        <v>52</v>
      </c>
      <c r="F214" s="2">
        <v>0</v>
      </c>
      <c r="G214" s="2">
        <v>0</v>
      </c>
      <c r="H214" s="2">
        <v>0</v>
      </c>
      <c r="I214" s="3">
        <v>3750000</v>
      </c>
      <c r="J214" s="2">
        <v>0</v>
      </c>
      <c r="K214" s="2">
        <v>0</v>
      </c>
      <c r="L214" s="2">
        <v>0</v>
      </c>
      <c r="M214" s="130"/>
    </row>
    <row r="215" spans="1:13" ht="12.75">
      <c r="A215" s="143"/>
      <c r="B215" s="140"/>
      <c r="C215" s="137"/>
      <c r="D215" s="133"/>
      <c r="E215" s="6" t="s">
        <v>28</v>
      </c>
      <c r="F215" s="2">
        <v>0</v>
      </c>
      <c r="G215" s="2">
        <v>0</v>
      </c>
      <c r="H215" s="2">
        <v>0</v>
      </c>
      <c r="I215" s="3">
        <v>3000000</v>
      </c>
      <c r="J215" s="2">
        <v>0</v>
      </c>
      <c r="K215" s="2">
        <v>0</v>
      </c>
      <c r="L215" s="2">
        <v>0</v>
      </c>
      <c r="M215" s="130"/>
    </row>
    <row r="216" spans="1:13" ht="24">
      <c r="A216" s="143"/>
      <c r="B216" s="140"/>
      <c r="C216" s="137"/>
      <c r="D216" s="133"/>
      <c r="E216" s="6" t="s">
        <v>191</v>
      </c>
      <c r="F216" s="2">
        <v>0</v>
      </c>
      <c r="G216" s="2">
        <v>0</v>
      </c>
      <c r="H216" s="2">
        <v>0</v>
      </c>
      <c r="I216" s="3">
        <v>750000</v>
      </c>
      <c r="J216" s="2">
        <v>0</v>
      </c>
      <c r="K216" s="2">
        <v>0</v>
      </c>
      <c r="L216" s="2">
        <v>0</v>
      </c>
      <c r="M216" s="130"/>
    </row>
    <row r="217" spans="1:13" ht="12.75">
      <c r="A217" s="144"/>
      <c r="B217" s="141"/>
      <c r="C217" s="138"/>
      <c r="D217" s="134"/>
      <c r="E217" s="13" t="s">
        <v>3</v>
      </c>
      <c r="F217" s="15">
        <v>0</v>
      </c>
      <c r="G217" s="15">
        <v>0</v>
      </c>
      <c r="H217" s="15">
        <v>0</v>
      </c>
      <c r="I217" s="15">
        <f>SUM(I213:I216)</f>
        <v>7500000</v>
      </c>
      <c r="J217" s="15">
        <v>0</v>
      </c>
      <c r="K217" s="15">
        <v>0</v>
      </c>
      <c r="L217" s="15">
        <v>0</v>
      </c>
      <c r="M217" s="131"/>
    </row>
    <row r="218" spans="1:13" ht="12.75">
      <c r="A218" s="85">
        <v>42</v>
      </c>
      <c r="B218" s="139" t="s">
        <v>115</v>
      </c>
      <c r="C218" s="136">
        <v>2019</v>
      </c>
      <c r="D218" s="132">
        <v>4400000</v>
      </c>
      <c r="E218" s="18" t="s">
        <v>12</v>
      </c>
      <c r="F218" s="2">
        <v>0</v>
      </c>
      <c r="G218" s="4">
        <v>0</v>
      </c>
      <c r="H218" s="2">
        <v>0</v>
      </c>
      <c r="I218" s="4">
        <v>0</v>
      </c>
      <c r="J218" s="2">
        <v>0</v>
      </c>
      <c r="K218" s="2">
        <v>0</v>
      </c>
      <c r="L218" s="2">
        <v>0</v>
      </c>
      <c r="M218" s="129" t="s">
        <v>212</v>
      </c>
    </row>
    <row r="219" spans="1:13" ht="12.75">
      <c r="A219" s="86"/>
      <c r="B219" s="140"/>
      <c r="C219" s="137"/>
      <c r="D219" s="133"/>
      <c r="E219" s="6" t="s">
        <v>52</v>
      </c>
      <c r="F219" s="2">
        <v>0</v>
      </c>
      <c r="G219" s="4">
        <v>0</v>
      </c>
      <c r="H219" s="2">
        <v>0</v>
      </c>
      <c r="I219" s="4">
        <v>0</v>
      </c>
      <c r="J219" s="2">
        <v>0</v>
      </c>
      <c r="K219" s="2">
        <v>1760000</v>
      </c>
      <c r="L219" s="2">
        <v>0</v>
      </c>
      <c r="M219" s="130"/>
    </row>
    <row r="220" spans="1:13" ht="24">
      <c r="A220" s="86"/>
      <c r="B220" s="140"/>
      <c r="C220" s="137"/>
      <c r="D220" s="133"/>
      <c r="E220" s="6" t="s">
        <v>13</v>
      </c>
      <c r="F220" s="2">
        <v>0</v>
      </c>
      <c r="G220" s="5">
        <v>0</v>
      </c>
      <c r="H220" s="2">
        <v>0</v>
      </c>
      <c r="I220" s="5">
        <v>0</v>
      </c>
      <c r="J220" s="2">
        <v>0</v>
      </c>
      <c r="K220" s="2">
        <v>2200000</v>
      </c>
      <c r="L220" s="2">
        <v>0</v>
      </c>
      <c r="M220" s="130"/>
    </row>
    <row r="221" spans="1:13" ht="24">
      <c r="A221" s="86"/>
      <c r="B221" s="140"/>
      <c r="C221" s="137"/>
      <c r="D221" s="133"/>
      <c r="E221" s="6" t="s">
        <v>185</v>
      </c>
      <c r="F221" s="2">
        <v>0</v>
      </c>
      <c r="G221" s="4">
        <v>0</v>
      </c>
      <c r="H221" s="2">
        <v>0</v>
      </c>
      <c r="I221" s="4">
        <v>0</v>
      </c>
      <c r="J221" s="2">
        <v>0</v>
      </c>
      <c r="K221" s="2">
        <v>440000</v>
      </c>
      <c r="L221" s="2">
        <v>0</v>
      </c>
      <c r="M221" s="130"/>
    </row>
    <row r="222" spans="1:13" ht="12.75">
      <c r="A222" s="87"/>
      <c r="B222" s="141"/>
      <c r="C222" s="138"/>
      <c r="D222" s="134"/>
      <c r="E222" s="13" t="s">
        <v>3</v>
      </c>
      <c r="F222" s="15">
        <v>0</v>
      </c>
      <c r="G222" s="17">
        <v>0</v>
      </c>
      <c r="H222" s="15">
        <v>0</v>
      </c>
      <c r="I222" s="17">
        <v>0</v>
      </c>
      <c r="J222" s="15">
        <v>0</v>
      </c>
      <c r="K222" s="15">
        <f>K218+K219+K220+K221</f>
        <v>4400000</v>
      </c>
      <c r="L222" s="15">
        <v>0</v>
      </c>
      <c r="M222" s="131"/>
    </row>
    <row r="223" spans="1:13" ht="12.75">
      <c r="A223" s="142">
        <v>43</v>
      </c>
      <c r="B223" s="88" t="s">
        <v>78</v>
      </c>
      <c r="C223" s="89">
        <v>2018</v>
      </c>
      <c r="D223" s="90">
        <v>10500000</v>
      </c>
      <c r="E223" s="18" t="s">
        <v>12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129" t="s">
        <v>213</v>
      </c>
    </row>
    <row r="224" spans="1:13" ht="12.75">
      <c r="A224" s="143"/>
      <c r="B224" s="88"/>
      <c r="C224" s="89"/>
      <c r="D224" s="90"/>
      <c r="E224" s="6" t="s">
        <v>52</v>
      </c>
      <c r="F224" s="2">
        <v>0</v>
      </c>
      <c r="G224" s="2">
        <v>0</v>
      </c>
      <c r="H224" s="2">
        <v>0</v>
      </c>
      <c r="I224" s="2">
        <v>0</v>
      </c>
      <c r="J224" s="2">
        <v>7500000</v>
      </c>
      <c r="K224" s="2">
        <v>0</v>
      </c>
      <c r="L224" s="2">
        <v>0</v>
      </c>
      <c r="M224" s="130"/>
    </row>
    <row r="225" spans="1:13" ht="12.75">
      <c r="A225" s="143"/>
      <c r="B225" s="88"/>
      <c r="C225" s="89"/>
      <c r="D225" s="90"/>
      <c r="E225" s="6" t="s">
        <v>57</v>
      </c>
      <c r="F225" s="2">
        <v>0</v>
      </c>
      <c r="G225" s="2">
        <v>0</v>
      </c>
      <c r="H225" s="2">
        <v>0</v>
      </c>
      <c r="I225" s="2">
        <v>0</v>
      </c>
      <c r="J225" s="3">
        <v>3000000</v>
      </c>
      <c r="K225" s="2">
        <v>0</v>
      </c>
      <c r="L225" s="2">
        <v>0</v>
      </c>
      <c r="M225" s="130"/>
    </row>
    <row r="226" spans="1:13" ht="12.75">
      <c r="A226" s="143"/>
      <c r="B226" s="88"/>
      <c r="C226" s="89"/>
      <c r="D226" s="90"/>
      <c r="E226" s="6" t="s">
        <v>11</v>
      </c>
      <c r="F226" s="2">
        <v>0</v>
      </c>
      <c r="G226" s="2">
        <v>0</v>
      </c>
      <c r="H226" s="2">
        <v>0</v>
      </c>
      <c r="I226" s="2">
        <v>0</v>
      </c>
      <c r="J226" s="3">
        <v>0</v>
      </c>
      <c r="K226" s="2">
        <v>0</v>
      </c>
      <c r="L226" s="2">
        <v>0</v>
      </c>
      <c r="M226" s="130"/>
    </row>
    <row r="227" spans="1:13" ht="12.75">
      <c r="A227" s="144"/>
      <c r="B227" s="88"/>
      <c r="C227" s="89"/>
      <c r="D227" s="90"/>
      <c r="E227" s="13" t="s">
        <v>3</v>
      </c>
      <c r="F227" s="15">
        <v>0</v>
      </c>
      <c r="G227" s="15">
        <v>0</v>
      </c>
      <c r="H227" s="15">
        <v>0</v>
      </c>
      <c r="I227" s="15">
        <v>0</v>
      </c>
      <c r="J227" s="15">
        <f>J223+J224+J225+J226</f>
        <v>10500000</v>
      </c>
      <c r="K227" s="15">
        <v>0</v>
      </c>
      <c r="L227" s="15">
        <v>0</v>
      </c>
      <c r="M227" s="131"/>
    </row>
    <row r="228" spans="1:13" ht="12.75">
      <c r="A228" s="85">
        <v>44</v>
      </c>
      <c r="B228" s="88" t="s">
        <v>79</v>
      </c>
      <c r="C228" s="89">
        <v>2018</v>
      </c>
      <c r="D228" s="90">
        <v>6000000</v>
      </c>
      <c r="E228" s="18" t="s">
        <v>12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129" t="s">
        <v>232</v>
      </c>
    </row>
    <row r="229" spans="1:13" ht="12.75">
      <c r="A229" s="86"/>
      <c r="B229" s="88"/>
      <c r="C229" s="89"/>
      <c r="D229" s="90"/>
      <c r="E229" s="6" t="s">
        <v>52</v>
      </c>
      <c r="F229" s="2">
        <v>0</v>
      </c>
      <c r="G229" s="2">
        <v>0</v>
      </c>
      <c r="H229" s="2">
        <v>0</v>
      </c>
      <c r="I229" s="2">
        <v>0</v>
      </c>
      <c r="J229" s="2">
        <v>2750000</v>
      </c>
      <c r="K229" s="2">
        <v>0</v>
      </c>
      <c r="L229" s="2">
        <v>0</v>
      </c>
      <c r="M229" s="130"/>
    </row>
    <row r="230" spans="1:13" ht="12.75">
      <c r="A230" s="86"/>
      <c r="B230" s="88"/>
      <c r="C230" s="89"/>
      <c r="D230" s="90"/>
      <c r="E230" s="6" t="s">
        <v>27</v>
      </c>
      <c r="F230" s="2">
        <v>0</v>
      </c>
      <c r="G230" s="2">
        <v>0</v>
      </c>
      <c r="H230" s="2">
        <v>0</v>
      </c>
      <c r="I230" s="2">
        <v>0</v>
      </c>
      <c r="J230" s="3">
        <v>3000000</v>
      </c>
      <c r="K230" s="2">
        <v>0</v>
      </c>
      <c r="L230" s="2">
        <v>0</v>
      </c>
      <c r="M230" s="130"/>
    </row>
    <row r="231" spans="1:13" ht="12.75">
      <c r="A231" s="86"/>
      <c r="B231" s="88"/>
      <c r="C231" s="89"/>
      <c r="D231" s="90"/>
      <c r="E231" s="6" t="s">
        <v>174</v>
      </c>
      <c r="F231" s="2">
        <v>0</v>
      </c>
      <c r="G231" s="2">
        <v>0</v>
      </c>
      <c r="H231" s="2">
        <v>0</v>
      </c>
      <c r="I231" s="2">
        <v>0</v>
      </c>
      <c r="J231" s="3">
        <v>250000</v>
      </c>
      <c r="K231" s="2">
        <v>0</v>
      </c>
      <c r="L231" s="2">
        <v>0</v>
      </c>
      <c r="M231" s="130"/>
    </row>
    <row r="232" spans="1:13" ht="12.75">
      <c r="A232" s="87"/>
      <c r="B232" s="88"/>
      <c r="C232" s="89"/>
      <c r="D232" s="90"/>
      <c r="E232" s="13" t="s">
        <v>3</v>
      </c>
      <c r="F232" s="15">
        <v>0</v>
      </c>
      <c r="G232" s="15">
        <v>0</v>
      </c>
      <c r="H232" s="15">
        <v>0</v>
      </c>
      <c r="I232" s="15">
        <v>0</v>
      </c>
      <c r="J232" s="15">
        <f>SUM(J228:J231)</f>
        <v>6000000</v>
      </c>
      <c r="K232" s="15">
        <v>0</v>
      </c>
      <c r="L232" s="15">
        <v>0</v>
      </c>
      <c r="M232" s="131"/>
    </row>
    <row r="233" spans="1:13" ht="12.75">
      <c r="A233" s="142">
        <v>45</v>
      </c>
      <c r="B233" s="139" t="s">
        <v>148</v>
      </c>
      <c r="C233" s="136">
        <v>2018</v>
      </c>
      <c r="D233" s="132">
        <v>6100000</v>
      </c>
      <c r="E233" s="18" t="s">
        <v>12</v>
      </c>
      <c r="F233" s="2">
        <v>0</v>
      </c>
      <c r="G233" s="4">
        <v>0</v>
      </c>
      <c r="H233" s="2">
        <v>0</v>
      </c>
      <c r="I233" s="4">
        <v>0</v>
      </c>
      <c r="J233" s="4">
        <v>0</v>
      </c>
      <c r="K233" s="2">
        <v>0</v>
      </c>
      <c r="L233" s="4">
        <v>0</v>
      </c>
      <c r="M233" s="129" t="s">
        <v>214</v>
      </c>
    </row>
    <row r="234" spans="1:13" ht="12.75">
      <c r="A234" s="143"/>
      <c r="B234" s="140"/>
      <c r="C234" s="137"/>
      <c r="D234" s="133"/>
      <c r="E234" s="6" t="s">
        <v>52</v>
      </c>
      <c r="F234" s="2">
        <v>0</v>
      </c>
      <c r="G234" s="4">
        <v>0</v>
      </c>
      <c r="H234" s="2">
        <v>0</v>
      </c>
      <c r="I234" s="4">
        <v>0</v>
      </c>
      <c r="J234" s="4">
        <v>2440000</v>
      </c>
      <c r="K234" s="2">
        <v>0</v>
      </c>
      <c r="L234" s="4">
        <v>0</v>
      </c>
      <c r="M234" s="130"/>
    </row>
    <row r="235" spans="1:13" ht="24">
      <c r="A235" s="143"/>
      <c r="B235" s="140"/>
      <c r="C235" s="137"/>
      <c r="D235" s="133"/>
      <c r="E235" s="6" t="s">
        <v>13</v>
      </c>
      <c r="F235" s="2">
        <v>0</v>
      </c>
      <c r="G235" s="5">
        <v>0</v>
      </c>
      <c r="H235" s="2">
        <v>0</v>
      </c>
      <c r="I235" s="5">
        <v>0</v>
      </c>
      <c r="J235" s="5">
        <v>3050000</v>
      </c>
      <c r="K235" s="2">
        <v>0</v>
      </c>
      <c r="L235" s="5">
        <v>0</v>
      </c>
      <c r="M235" s="130"/>
    </row>
    <row r="236" spans="1:13" ht="24">
      <c r="A236" s="143"/>
      <c r="B236" s="140"/>
      <c r="C236" s="137"/>
      <c r="D236" s="133"/>
      <c r="E236" s="6" t="s">
        <v>185</v>
      </c>
      <c r="F236" s="2">
        <v>0</v>
      </c>
      <c r="G236" s="4">
        <v>0</v>
      </c>
      <c r="H236" s="2">
        <v>0</v>
      </c>
      <c r="I236" s="4">
        <v>0</v>
      </c>
      <c r="J236" s="4">
        <v>610000</v>
      </c>
      <c r="K236" s="2">
        <v>0</v>
      </c>
      <c r="L236" s="4">
        <v>0</v>
      </c>
      <c r="M236" s="130"/>
    </row>
    <row r="237" spans="1:13" ht="12.75">
      <c r="A237" s="144"/>
      <c r="B237" s="141"/>
      <c r="C237" s="138"/>
      <c r="D237" s="134"/>
      <c r="E237" s="13" t="s">
        <v>3</v>
      </c>
      <c r="F237" s="15">
        <v>0</v>
      </c>
      <c r="G237" s="17">
        <v>0</v>
      </c>
      <c r="H237" s="15">
        <v>0</v>
      </c>
      <c r="I237" s="17">
        <v>0</v>
      </c>
      <c r="J237" s="17">
        <f>SUM(J233:J236)</f>
        <v>6100000</v>
      </c>
      <c r="K237" s="15">
        <v>0</v>
      </c>
      <c r="L237" s="17">
        <v>0</v>
      </c>
      <c r="M237" s="131"/>
    </row>
    <row r="238" spans="1:13" ht="12.75">
      <c r="A238" s="85">
        <v>46</v>
      </c>
      <c r="B238" s="88" t="s">
        <v>149</v>
      </c>
      <c r="C238" s="89">
        <v>2019</v>
      </c>
      <c r="D238" s="90">
        <v>6750000</v>
      </c>
      <c r="E238" s="18" t="s">
        <v>12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129" t="s">
        <v>215</v>
      </c>
    </row>
    <row r="239" spans="1:13" ht="12.75">
      <c r="A239" s="86"/>
      <c r="B239" s="88"/>
      <c r="C239" s="89"/>
      <c r="D239" s="90"/>
      <c r="E239" s="6" t="s">
        <v>52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3750000</v>
      </c>
      <c r="L239" s="2">
        <v>0</v>
      </c>
      <c r="M239" s="130"/>
    </row>
    <row r="240" spans="1:13" ht="12.75">
      <c r="A240" s="86"/>
      <c r="B240" s="88"/>
      <c r="C240" s="89"/>
      <c r="D240" s="90"/>
      <c r="E240" s="6" t="s">
        <v>17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3">
        <v>3000000</v>
      </c>
      <c r="L240" s="2">
        <v>0</v>
      </c>
      <c r="M240" s="130"/>
    </row>
    <row r="241" spans="1:13" ht="12.75">
      <c r="A241" s="86"/>
      <c r="B241" s="88"/>
      <c r="C241" s="89"/>
      <c r="D241" s="90"/>
      <c r="E241" s="6" t="s">
        <v>58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3">
        <v>0</v>
      </c>
      <c r="L241" s="2">
        <v>0</v>
      </c>
      <c r="M241" s="130"/>
    </row>
    <row r="242" spans="1:13" ht="12.75">
      <c r="A242" s="87"/>
      <c r="B242" s="88"/>
      <c r="C242" s="89"/>
      <c r="D242" s="90"/>
      <c r="E242" s="13" t="s">
        <v>3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f>SUM(K238:K241)</f>
        <v>6750000</v>
      </c>
      <c r="L242" s="15">
        <v>0</v>
      </c>
      <c r="M242" s="131"/>
    </row>
    <row r="243" spans="1:13" ht="12.75">
      <c r="A243" s="142">
        <v>47</v>
      </c>
      <c r="B243" s="88" t="s">
        <v>150</v>
      </c>
      <c r="C243" s="89">
        <v>2019</v>
      </c>
      <c r="D243" s="90">
        <v>4000000</v>
      </c>
      <c r="E243" s="18" t="s">
        <v>12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129" t="s">
        <v>216</v>
      </c>
    </row>
    <row r="244" spans="1:13" ht="12.75">
      <c r="A244" s="143"/>
      <c r="B244" s="88"/>
      <c r="C244" s="89"/>
      <c r="D244" s="90"/>
      <c r="E244" s="6" t="s">
        <v>52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2000000</v>
      </c>
      <c r="L244" s="2">
        <v>0</v>
      </c>
      <c r="M244" s="130"/>
    </row>
    <row r="245" spans="1:13" ht="24">
      <c r="A245" s="143"/>
      <c r="B245" s="88"/>
      <c r="C245" s="89"/>
      <c r="D245" s="90"/>
      <c r="E245" s="6" t="s">
        <v>13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3">
        <v>2000000</v>
      </c>
      <c r="L245" s="2">
        <v>0</v>
      </c>
      <c r="M245" s="130"/>
    </row>
    <row r="246" spans="1:13" ht="12.75">
      <c r="A246" s="143"/>
      <c r="B246" s="88"/>
      <c r="C246" s="89"/>
      <c r="D246" s="90"/>
      <c r="E246" s="6" t="s">
        <v>11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3">
        <v>0</v>
      </c>
      <c r="L246" s="2">
        <v>0</v>
      </c>
      <c r="M246" s="130"/>
    </row>
    <row r="247" spans="1:13" ht="12.75">
      <c r="A247" s="144"/>
      <c r="B247" s="88"/>
      <c r="C247" s="89"/>
      <c r="D247" s="90"/>
      <c r="E247" s="13" t="s">
        <v>3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f>SUM(K243:K246)</f>
        <v>4000000</v>
      </c>
      <c r="L247" s="15">
        <v>0</v>
      </c>
      <c r="M247" s="131"/>
    </row>
    <row r="248" spans="1:13" ht="12.75">
      <c r="A248" s="85">
        <v>48</v>
      </c>
      <c r="B248" s="88" t="s">
        <v>77</v>
      </c>
      <c r="C248" s="89" t="s">
        <v>45</v>
      </c>
      <c r="D248" s="90">
        <f>K252+L252</f>
        <v>18150000</v>
      </c>
      <c r="E248" s="18" t="s">
        <v>12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129" t="s">
        <v>217</v>
      </c>
    </row>
    <row r="249" spans="1:13" ht="12.75">
      <c r="A249" s="86"/>
      <c r="B249" s="88"/>
      <c r="C249" s="89"/>
      <c r="D249" s="90"/>
      <c r="E249" s="6" t="s">
        <v>52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6075000</v>
      </c>
      <c r="L249" s="2">
        <v>6075000</v>
      </c>
      <c r="M249" s="130"/>
    </row>
    <row r="250" spans="1:13" ht="24">
      <c r="A250" s="86"/>
      <c r="B250" s="88"/>
      <c r="C250" s="89"/>
      <c r="D250" s="90"/>
      <c r="E250" s="6" t="s">
        <v>13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3">
        <v>3000000</v>
      </c>
      <c r="L250" s="3">
        <v>3000000</v>
      </c>
      <c r="M250" s="130"/>
    </row>
    <row r="251" spans="1:13" ht="12.75">
      <c r="A251" s="86"/>
      <c r="B251" s="88"/>
      <c r="C251" s="89"/>
      <c r="D251" s="90"/>
      <c r="E251" s="6" t="s">
        <v>11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3">
        <v>0</v>
      </c>
      <c r="L251" s="3">
        <v>0</v>
      </c>
      <c r="M251" s="130"/>
    </row>
    <row r="252" spans="1:14" ht="12.75">
      <c r="A252" s="87"/>
      <c r="B252" s="88"/>
      <c r="C252" s="89"/>
      <c r="D252" s="90"/>
      <c r="E252" s="13" t="s">
        <v>3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f>SUM(K248:K251)</f>
        <v>9075000</v>
      </c>
      <c r="L252" s="15">
        <f>SUM(L248:L251)</f>
        <v>9075000</v>
      </c>
      <c r="M252" s="131"/>
      <c r="N252" s="35"/>
    </row>
    <row r="253" spans="1:13" ht="12.75">
      <c r="A253" s="142">
        <v>49</v>
      </c>
      <c r="B253" s="88" t="s">
        <v>151</v>
      </c>
      <c r="C253" s="89">
        <v>2020</v>
      </c>
      <c r="D253" s="90">
        <v>3000000</v>
      </c>
      <c r="E253" s="18" t="s">
        <v>12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129" t="s">
        <v>218</v>
      </c>
    </row>
    <row r="254" spans="1:13" ht="12.75">
      <c r="A254" s="143"/>
      <c r="B254" s="88"/>
      <c r="C254" s="89"/>
      <c r="D254" s="90"/>
      <c r="E254" s="6" t="s">
        <v>52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1350000</v>
      </c>
      <c r="M254" s="130"/>
    </row>
    <row r="255" spans="1:13" ht="24">
      <c r="A255" s="143"/>
      <c r="B255" s="88"/>
      <c r="C255" s="89"/>
      <c r="D255" s="90"/>
      <c r="E255" s="6" t="s">
        <v>13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3">
        <v>1500000</v>
      </c>
      <c r="M255" s="130"/>
    </row>
    <row r="256" spans="1:13" ht="12.75">
      <c r="A256" s="143"/>
      <c r="B256" s="88"/>
      <c r="C256" s="89"/>
      <c r="D256" s="90"/>
      <c r="E256" s="6" t="s">
        <v>59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3">
        <v>150000</v>
      </c>
      <c r="M256" s="130"/>
    </row>
    <row r="257" spans="1:13" ht="12.75">
      <c r="A257" s="144"/>
      <c r="B257" s="88"/>
      <c r="C257" s="89"/>
      <c r="D257" s="90"/>
      <c r="E257" s="13" t="s">
        <v>3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f>SUM(L253:L256)</f>
        <v>3000000</v>
      </c>
      <c r="M257" s="131"/>
    </row>
    <row r="258" spans="1:13" ht="12.75" customHeight="1">
      <c r="A258" s="85">
        <v>50</v>
      </c>
      <c r="B258" s="88" t="s">
        <v>64</v>
      </c>
      <c r="C258" s="89">
        <v>2020</v>
      </c>
      <c r="D258" s="90">
        <v>8000000</v>
      </c>
      <c r="E258" s="18" t="s">
        <v>12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129" t="s">
        <v>219</v>
      </c>
    </row>
    <row r="259" spans="1:13" ht="12.75">
      <c r="A259" s="86"/>
      <c r="B259" s="88"/>
      <c r="C259" s="89"/>
      <c r="D259" s="90"/>
      <c r="E259" s="6" t="s">
        <v>52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5000000</v>
      </c>
      <c r="M259" s="130"/>
    </row>
    <row r="260" spans="1:13" ht="24">
      <c r="A260" s="86"/>
      <c r="B260" s="88"/>
      <c r="C260" s="89"/>
      <c r="D260" s="90"/>
      <c r="E260" s="6" t="s">
        <v>60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3">
        <v>3000000</v>
      </c>
      <c r="M260" s="130"/>
    </row>
    <row r="261" spans="1:13" ht="12.75">
      <c r="A261" s="86"/>
      <c r="B261" s="88"/>
      <c r="C261" s="89"/>
      <c r="D261" s="90"/>
      <c r="E261" s="6" t="s">
        <v>11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3">
        <v>0</v>
      </c>
      <c r="M261" s="130"/>
    </row>
    <row r="262" spans="1:13" ht="12.75">
      <c r="A262" s="87"/>
      <c r="B262" s="88"/>
      <c r="C262" s="89"/>
      <c r="D262" s="90"/>
      <c r="E262" s="13" t="s">
        <v>3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f>SUM(L258:L261)</f>
        <v>8000000</v>
      </c>
      <c r="M262" s="131"/>
    </row>
    <row r="263" spans="1:13" ht="12.75">
      <c r="A263" s="142">
        <v>51</v>
      </c>
      <c r="B263" s="139" t="s">
        <v>73</v>
      </c>
      <c r="C263" s="136">
        <v>2015</v>
      </c>
      <c r="D263" s="132">
        <v>3824000</v>
      </c>
      <c r="E263" s="18" t="s">
        <v>12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129" t="s">
        <v>195</v>
      </c>
    </row>
    <row r="264" spans="1:13" ht="12.75">
      <c r="A264" s="143"/>
      <c r="B264" s="140"/>
      <c r="C264" s="137"/>
      <c r="D264" s="133"/>
      <c r="E264" s="6" t="s">
        <v>52</v>
      </c>
      <c r="F264" s="2">
        <v>0</v>
      </c>
      <c r="G264" s="3">
        <v>2622000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130"/>
    </row>
    <row r="265" spans="1:13" ht="12.75">
      <c r="A265" s="143"/>
      <c r="B265" s="140"/>
      <c r="C265" s="137"/>
      <c r="D265" s="133"/>
      <c r="E265" s="6" t="s">
        <v>10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130"/>
    </row>
    <row r="266" spans="1:13" ht="12.75">
      <c r="A266" s="143"/>
      <c r="B266" s="140"/>
      <c r="C266" s="137"/>
      <c r="D266" s="133"/>
      <c r="E266" s="6" t="s">
        <v>188</v>
      </c>
      <c r="F266" s="2">
        <v>0</v>
      </c>
      <c r="G266" s="3">
        <v>1202000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130"/>
    </row>
    <row r="267" spans="1:13" ht="17.25" customHeight="1">
      <c r="A267" s="144"/>
      <c r="B267" s="141"/>
      <c r="C267" s="138"/>
      <c r="D267" s="134"/>
      <c r="E267" s="13" t="s">
        <v>3</v>
      </c>
      <c r="F267" s="15">
        <v>0</v>
      </c>
      <c r="G267" s="15">
        <f>SUM(G263:G266)</f>
        <v>3824000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31"/>
    </row>
    <row r="268" spans="1:13" ht="12.75">
      <c r="A268" s="142">
        <v>52</v>
      </c>
      <c r="B268" s="139" t="s">
        <v>96</v>
      </c>
      <c r="C268" s="136">
        <v>2015</v>
      </c>
      <c r="D268" s="132">
        <v>330000</v>
      </c>
      <c r="E268" s="18" t="s">
        <v>12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129" t="s">
        <v>182</v>
      </c>
    </row>
    <row r="269" spans="1:13" ht="12.75">
      <c r="A269" s="143"/>
      <c r="B269" s="140"/>
      <c r="C269" s="137"/>
      <c r="D269" s="133"/>
      <c r="E269" s="6" t="s">
        <v>52</v>
      </c>
      <c r="F269" s="3">
        <v>0</v>
      </c>
      <c r="G269" s="3">
        <v>180000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130"/>
    </row>
    <row r="270" spans="1:13" ht="36">
      <c r="A270" s="143"/>
      <c r="B270" s="140"/>
      <c r="C270" s="137"/>
      <c r="D270" s="133"/>
      <c r="E270" s="6" t="s">
        <v>41</v>
      </c>
      <c r="F270" s="2">
        <v>0</v>
      </c>
      <c r="G270" s="2">
        <v>150000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130"/>
    </row>
    <row r="271" spans="1:13" ht="12.75">
      <c r="A271" s="143"/>
      <c r="B271" s="140"/>
      <c r="C271" s="137"/>
      <c r="D271" s="133"/>
      <c r="E271" s="6" t="s">
        <v>11</v>
      </c>
      <c r="F271" s="3">
        <v>0</v>
      </c>
      <c r="G271" s="3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130"/>
    </row>
    <row r="272" spans="1:13" ht="12.75">
      <c r="A272" s="144"/>
      <c r="B272" s="141"/>
      <c r="C272" s="138"/>
      <c r="D272" s="134"/>
      <c r="E272" s="13" t="s">
        <v>3</v>
      </c>
      <c r="F272" s="15">
        <v>0</v>
      </c>
      <c r="G272" s="15">
        <f>SUM(G268:G271)</f>
        <v>330000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31"/>
    </row>
    <row r="273" spans="1:13" ht="12.75">
      <c r="A273" s="142">
        <v>53</v>
      </c>
      <c r="B273" s="139" t="s">
        <v>37</v>
      </c>
      <c r="C273" s="136">
        <v>2015</v>
      </c>
      <c r="D273" s="132">
        <v>1311000</v>
      </c>
      <c r="E273" s="18" t="s">
        <v>12</v>
      </c>
      <c r="F273" s="2">
        <v>0</v>
      </c>
      <c r="G273" s="4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129" t="s">
        <v>220</v>
      </c>
    </row>
    <row r="274" spans="1:13" ht="12.75">
      <c r="A274" s="143"/>
      <c r="B274" s="140"/>
      <c r="C274" s="137"/>
      <c r="D274" s="133"/>
      <c r="E274" s="6" t="s">
        <v>52</v>
      </c>
      <c r="F274" s="2">
        <v>0</v>
      </c>
      <c r="G274" s="4">
        <v>220000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130"/>
    </row>
    <row r="275" spans="1:13" ht="12.75">
      <c r="A275" s="143"/>
      <c r="B275" s="140"/>
      <c r="C275" s="137"/>
      <c r="D275" s="133"/>
      <c r="E275" s="6" t="s">
        <v>10</v>
      </c>
      <c r="F275" s="2">
        <v>0</v>
      </c>
      <c r="G275" s="4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130"/>
    </row>
    <row r="276" spans="1:13" ht="12.75">
      <c r="A276" s="143"/>
      <c r="B276" s="140"/>
      <c r="C276" s="137"/>
      <c r="D276" s="133"/>
      <c r="E276" s="6" t="s">
        <v>188</v>
      </c>
      <c r="F276" s="2">
        <v>0</v>
      </c>
      <c r="G276" s="4">
        <v>1091000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130"/>
    </row>
    <row r="277" spans="1:13" ht="12.75">
      <c r="A277" s="144"/>
      <c r="B277" s="141"/>
      <c r="C277" s="138"/>
      <c r="D277" s="134"/>
      <c r="E277" s="13" t="s">
        <v>3</v>
      </c>
      <c r="F277" s="15">
        <v>0</v>
      </c>
      <c r="G277" s="17">
        <f>G273+G274+G275+G276</f>
        <v>1311000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31"/>
    </row>
    <row r="278" spans="1:13" ht="12.75">
      <c r="A278" s="135">
        <v>54</v>
      </c>
      <c r="B278" s="88" t="s">
        <v>116</v>
      </c>
      <c r="C278" s="89" t="s">
        <v>8</v>
      </c>
      <c r="D278" s="90">
        <v>4000000</v>
      </c>
      <c r="E278" s="18" t="s">
        <v>12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129" t="s">
        <v>221</v>
      </c>
    </row>
    <row r="279" spans="1:13" ht="12.75">
      <c r="A279" s="135"/>
      <c r="B279" s="88"/>
      <c r="C279" s="89"/>
      <c r="D279" s="90"/>
      <c r="E279" s="6" t="s">
        <v>52</v>
      </c>
      <c r="F279" s="2">
        <v>0</v>
      </c>
      <c r="G279" s="2">
        <v>0</v>
      </c>
      <c r="H279" s="2">
        <v>0</v>
      </c>
      <c r="I279" s="2">
        <v>0</v>
      </c>
      <c r="J279" s="2">
        <v>600000</v>
      </c>
      <c r="K279" s="2">
        <v>600000</v>
      </c>
      <c r="L279" s="2">
        <v>0</v>
      </c>
      <c r="M279" s="130"/>
    </row>
    <row r="280" spans="1:13" ht="12.75">
      <c r="A280" s="135"/>
      <c r="B280" s="88"/>
      <c r="C280" s="89"/>
      <c r="D280" s="90"/>
      <c r="E280" s="6" t="s">
        <v>10</v>
      </c>
      <c r="F280" s="2">
        <v>0</v>
      </c>
      <c r="G280" s="2">
        <v>0</v>
      </c>
      <c r="H280" s="2">
        <v>0</v>
      </c>
      <c r="I280" s="2">
        <v>0</v>
      </c>
      <c r="J280" s="2">
        <v>1000000</v>
      </c>
      <c r="K280" s="2">
        <v>1000000</v>
      </c>
      <c r="L280" s="2">
        <v>0</v>
      </c>
      <c r="M280" s="130"/>
    </row>
    <row r="281" spans="1:13" ht="12.75">
      <c r="A281" s="135"/>
      <c r="B281" s="88"/>
      <c r="C281" s="89"/>
      <c r="D281" s="90"/>
      <c r="E281" s="6" t="s">
        <v>171</v>
      </c>
      <c r="F281" s="2">
        <v>0</v>
      </c>
      <c r="G281" s="2">
        <v>0</v>
      </c>
      <c r="H281" s="2">
        <v>0</v>
      </c>
      <c r="I281" s="2">
        <v>0</v>
      </c>
      <c r="J281" s="7">
        <v>400000</v>
      </c>
      <c r="K281" s="7">
        <v>400000</v>
      </c>
      <c r="L281" s="2">
        <v>0</v>
      </c>
      <c r="M281" s="130"/>
    </row>
    <row r="282" spans="1:13" ht="12.75">
      <c r="A282" s="135"/>
      <c r="B282" s="88"/>
      <c r="C282" s="89"/>
      <c r="D282" s="90"/>
      <c r="E282" s="13" t="s">
        <v>3</v>
      </c>
      <c r="F282" s="15">
        <v>0</v>
      </c>
      <c r="G282" s="15">
        <v>0</v>
      </c>
      <c r="H282" s="15">
        <v>0</v>
      </c>
      <c r="I282" s="15">
        <v>0</v>
      </c>
      <c r="J282" s="15">
        <f>J278+J279+J280+J281</f>
        <v>2000000</v>
      </c>
      <c r="K282" s="15">
        <f>K278+K279+K280+K281</f>
        <v>2000000</v>
      </c>
      <c r="L282" s="15">
        <v>0</v>
      </c>
      <c r="M282" s="131"/>
    </row>
    <row r="283" spans="1:13" ht="12.75">
      <c r="A283" s="135">
        <v>55</v>
      </c>
      <c r="B283" s="88" t="s">
        <v>117</v>
      </c>
      <c r="C283" s="89" t="s">
        <v>7</v>
      </c>
      <c r="D283" s="90">
        <v>1200000</v>
      </c>
      <c r="E283" s="18" t="s">
        <v>12</v>
      </c>
      <c r="F283" s="2">
        <v>0</v>
      </c>
      <c r="G283" s="8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129" t="s">
        <v>132</v>
      </c>
    </row>
    <row r="284" spans="1:13" ht="12.75">
      <c r="A284" s="135"/>
      <c r="B284" s="88"/>
      <c r="C284" s="89"/>
      <c r="D284" s="90"/>
      <c r="E284" s="6" t="s">
        <v>52</v>
      </c>
      <c r="F284" s="2">
        <v>100000</v>
      </c>
      <c r="G284" s="2">
        <v>300000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130"/>
    </row>
    <row r="285" spans="1:13" ht="24">
      <c r="A285" s="135"/>
      <c r="B285" s="88"/>
      <c r="C285" s="89"/>
      <c r="D285" s="90"/>
      <c r="E285" s="6" t="s">
        <v>13</v>
      </c>
      <c r="F285" s="1">
        <v>200000</v>
      </c>
      <c r="G285" s="40">
        <v>400000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130"/>
    </row>
    <row r="286" spans="1:13" ht="12.75">
      <c r="A286" s="135"/>
      <c r="B286" s="88"/>
      <c r="C286" s="89"/>
      <c r="D286" s="90"/>
      <c r="E286" s="6" t="s">
        <v>170</v>
      </c>
      <c r="F286" s="2">
        <v>100000</v>
      </c>
      <c r="G286" s="2">
        <v>100000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130"/>
    </row>
    <row r="287" spans="1:13" ht="12.75">
      <c r="A287" s="135"/>
      <c r="B287" s="88"/>
      <c r="C287" s="89"/>
      <c r="D287" s="90"/>
      <c r="E287" s="13" t="s">
        <v>3</v>
      </c>
      <c r="F287" s="15">
        <f>F283+F284+F285+F286</f>
        <v>400000</v>
      </c>
      <c r="G287" s="15">
        <f>G283+G284+G285+G286</f>
        <v>800000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31"/>
    </row>
    <row r="288" spans="1:13" ht="12.75">
      <c r="A288" s="135">
        <v>56</v>
      </c>
      <c r="B288" s="139" t="s">
        <v>152</v>
      </c>
      <c r="C288" s="157" t="s">
        <v>35</v>
      </c>
      <c r="D288" s="90">
        <f>F292+G292+H292+I292+J292+K292+L292</f>
        <v>11000000</v>
      </c>
      <c r="E288" s="18" t="s">
        <v>12</v>
      </c>
      <c r="F288" s="2">
        <v>425000</v>
      </c>
      <c r="G288" s="2">
        <v>425000</v>
      </c>
      <c r="H288" s="2">
        <v>1700000</v>
      </c>
      <c r="I288" s="2">
        <v>1700000</v>
      </c>
      <c r="J288" s="2">
        <v>1700000</v>
      </c>
      <c r="K288" s="2">
        <v>1700000</v>
      </c>
      <c r="L288" s="2">
        <v>1700000</v>
      </c>
      <c r="M288" s="129" t="s">
        <v>222</v>
      </c>
    </row>
    <row r="289" spans="1:13" ht="12.75">
      <c r="A289" s="135"/>
      <c r="B289" s="140"/>
      <c r="C289" s="158"/>
      <c r="D289" s="90"/>
      <c r="E289" s="6" t="s">
        <v>52</v>
      </c>
      <c r="F289" s="2">
        <v>37500</v>
      </c>
      <c r="G289" s="2">
        <v>37500</v>
      </c>
      <c r="H289" s="2">
        <v>150000</v>
      </c>
      <c r="I289" s="2">
        <v>150000</v>
      </c>
      <c r="J289" s="2">
        <v>150000</v>
      </c>
      <c r="K289" s="2">
        <v>150000</v>
      </c>
      <c r="L289" s="2">
        <v>150000</v>
      </c>
      <c r="M289" s="130"/>
    </row>
    <row r="290" spans="1:13" ht="12.75">
      <c r="A290" s="135"/>
      <c r="B290" s="140"/>
      <c r="C290" s="158"/>
      <c r="D290" s="90"/>
      <c r="E290" s="6" t="s">
        <v>10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130"/>
    </row>
    <row r="291" spans="1:13" ht="12.75">
      <c r="A291" s="135"/>
      <c r="B291" s="140"/>
      <c r="C291" s="158"/>
      <c r="D291" s="90"/>
      <c r="E291" s="6" t="s">
        <v>170</v>
      </c>
      <c r="F291" s="2">
        <v>37500</v>
      </c>
      <c r="G291" s="2">
        <v>37500</v>
      </c>
      <c r="H291" s="2">
        <v>150000</v>
      </c>
      <c r="I291" s="2">
        <v>150000</v>
      </c>
      <c r="J291" s="2">
        <v>150000</v>
      </c>
      <c r="K291" s="2">
        <v>150000</v>
      </c>
      <c r="L291" s="2">
        <v>150000</v>
      </c>
      <c r="M291" s="130"/>
    </row>
    <row r="292" spans="1:13" ht="12.75">
      <c r="A292" s="135"/>
      <c r="B292" s="141"/>
      <c r="C292" s="159"/>
      <c r="D292" s="90"/>
      <c r="E292" s="13" t="s">
        <v>3</v>
      </c>
      <c r="F292" s="15">
        <f aca="true" t="shared" si="27" ref="F292:L292">F288+F289+F290+F291</f>
        <v>500000</v>
      </c>
      <c r="G292" s="15">
        <f t="shared" si="27"/>
        <v>500000</v>
      </c>
      <c r="H292" s="15">
        <f t="shared" si="27"/>
        <v>2000000</v>
      </c>
      <c r="I292" s="15">
        <f t="shared" si="27"/>
        <v>2000000</v>
      </c>
      <c r="J292" s="15">
        <f t="shared" si="27"/>
        <v>2000000</v>
      </c>
      <c r="K292" s="15">
        <f t="shared" si="27"/>
        <v>2000000</v>
      </c>
      <c r="L292" s="15">
        <f t="shared" si="27"/>
        <v>2000000</v>
      </c>
      <c r="M292" s="131"/>
    </row>
    <row r="293" spans="1:13" ht="12.75">
      <c r="A293" s="135">
        <v>57</v>
      </c>
      <c r="B293" s="88" t="s">
        <v>118</v>
      </c>
      <c r="C293" s="89">
        <v>2015</v>
      </c>
      <c r="D293" s="90">
        <v>300000</v>
      </c>
      <c r="E293" s="18" t="s">
        <v>12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129" t="s">
        <v>223</v>
      </c>
    </row>
    <row r="294" spans="1:13" ht="12.75">
      <c r="A294" s="135"/>
      <c r="B294" s="88"/>
      <c r="C294" s="89"/>
      <c r="D294" s="90"/>
      <c r="E294" s="6" t="s">
        <v>52</v>
      </c>
      <c r="F294" s="2">
        <v>0</v>
      </c>
      <c r="G294" s="2">
        <v>150000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130"/>
    </row>
    <row r="295" spans="1:13" ht="12.75">
      <c r="A295" s="135"/>
      <c r="B295" s="88"/>
      <c r="C295" s="89"/>
      <c r="D295" s="90"/>
      <c r="E295" s="6" t="s">
        <v>17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130"/>
    </row>
    <row r="296" spans="1:13" ht="12.75">
      <c r="A296" s="135"/>
      <c r="B296" s="88"/>
      <c r="C296" s="89"/>
      <c r="D296" s="90"/>
      <c r="E296" s="6" t="s">
        <v>174</v>
      </c>
      <c r="F296" s="2">
        <v>0</v>
      </c>
      <c r="G296" s="2">
        <v>150000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130"/>
    </row>
    <row r="297" spans="1:13" ht="12.75">
      <c r="A297" s="135"/>
      <c r="B297" s="88"/>
      <c r="C297" s="89"/>
      <c r="D297" s="90"/>
      <c r="E297" s="13" t="s">
        <v>3</v>
      </c>
      <c r="F297" s="15">
        <v>0</v>
      </c>
      <c r="G297" s="15">
        <f>SUM(G293:G296)</f>
        <v>300000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31"/>
    </row>
    <row r="298" spans="1:13" ht="12.75">
      <c r="A298" s="135">
        <v>58</v>
      </c>
      <c r="B298" s="88" t="s">
        <v>153</v>
      </c>
      <c r="C298" s="89">
        <v>2015</v>
      </c>
      <c r="D298" s="90">
        <v>2200000</v>
      </c>
      <c r="E298" s="18" t="s">
        <v>12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129" t="s">
        <v>224</v>
      </c>
    </row>
    <row r="299" spans="1:13" ht="12.75">
      <c r="A299" s="135"/>
      <c r="B299" s="88"/>
      <c r="C299" s="89"/>
      <c r="D299" s="90"/>
      <c r="E299" s="6" t="s">
        <v>52</v>
      </c>
      <c r="F299" s="2">
        <v>0</v>
      </c>
      <c r="G299" s="2">
        <v>660000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130"/>
    </row>
    <row r="300" spans="1:13" ht="12.75">
      <c r="A300" s="135"/>
      <c r="B300" s="88"/>
      <c r="C300" s="89"/>
      <c r="D300" s="90"/>
      <c r="E300" s="6" t="s">
        <v>17</v>
      </c>
      <c r="F300" s="2">
        <v>0</v>
      </c>
      <c r="G300" s="2">
        <v>900000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130"/>
    </row>
    <row r="301" spans="1:13" ht="12.75">
      <c r="A301" s="135"/>
      <c r="B301" s="88"/>
      <c r="C301" s="89"/>
      <c r="D301" s="90"/>
      <c r="E301" s="6" t="s">
        <v>175</v>
      </c>
      <c r="F301" s="2">
        <v>0</v>
      </c>
      <c r="G301" s="2">
        <v>640000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130"/>
    </row>
    <row r="302" spans="1:13" ht="12.75">
      <c r="A302" s="135"/>
      <c r="B302" s="88"/>
      <c r="C302" s="89"/>
      <c r="D302" s="90"/>
      <c r="E302" s="13" t="s">
        <v>3</v>
      </c>
      <c r="F302" s="15">
        <v>0</v>
      </c>
      <c r="G302" s="15">
        <f>G299+G298+G300+G301</f>
        <v>2200000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31"/>
    </row>
    <row r="303" spans="1:13" ht="12.75">
      <c r="A303" s="135">
        <v>59</v>
      </c>
      <c r="B303" s="88" t="s">
        <v>154</v>
      </c>
      <c r="C303" s="89">
        <v>2016</v>
      </c>
      <c r="D303" s="90">
        <v>660000</v>
      </c>
      <c r="E303" s="18" t="s">
        <v>12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129" t="s">
        <v>225</v>
      </c>
    </row>
    <row r="304" spans="1:13" ht="12.75">
      <c r="A304" s="135"/>
      <c r="B304" s="88"/>
      <c r="C304" s="89"/>
      <c r="D304" s="90"/>
      <c r="E304" s="6" t="s">
        <v>52</v>
      </c>
      <c r="F304" s="2">
        <v>0</v>
      </c>
      <c r="G304" s="2">
        <v>0</v>
      </c>
      <c r="H304" s="2">
        <v>198000</v>
      </c>
      <c r="I304" s="2">
        <v>0</v>
      </c>
      <c r="J304" s="2">
        <v>0</v>
      </c>
      <c r="K304" s="2">
        <v>0</v>
      </c>
      <c r="L304" s="2">
        <v>0</v>
      </c>
      <c r="M304" s="130"/>
    </row>
    <row r="305" spans="1:13" ht="12.75">
      <c r="A305" s="135"/>
      <c r="B305" s="88"/>
      <c r="C305" s="89"/>
      <c r="D305" s="90"/>
      <c r="E305" s="6" t="s">
        <v>10</v>
      </c>
      <c r="F305" s="2">
        <v>0</v>
      </c>
      <c r="G305" s="2">
        <v>0</v>
      </c>
      <c r="H305" s="2">
        <v>270000</v>
      </c>
      <c r="I305" s="2">
        <v>0</v>
      </c>
      <c r="J305" s="2">
        <v>0</v>
      </c>
      <c r="K305" s="2">
        <v>0</v>
      </c>
      <c r="L305" s="2">
        <v>0</v>
      </c>
      <c r="M305" s="130"/>
    </row>
    <row r="306" spans="1:13" ht="12.75">
      <c r="A306" s="135"/>
      <c r="B306" s="88"/>
      <c r="C306" s="89"/>
      <c r="D306" s="90"/>
      <c r="E306" s="6" t="s">
        <v>175</v>
      </c>
      <c r="F306" s="2">
        <v>0</v>
      </c>
      <c r="G306" s="2">
        <v>0</v>
      </c>
      <c r="H306" s="2">
        <v>192000</v>
      </c>
      <c r="I306" s="2">
        <v>0</v>
      </c>
      <c r="J306" s="2">
        <v>0</v>
      </c>
      <c r="K306" s="2">
        <v>0</v>
      </c>
      <c r="L306" s="2">
        <v>0</v>
      </c>
      <c r="M306" s="130"/>
    </row>
    <row r="307" spans="1:13" ht="12.75">
      <c r="A307" s="135"/>
      <c r="B307" s="88"/>
      <c r="C307" s="89"/>
      <c r="D307" s="90"/>
      <c r="E307" s="13" t="s">
        <v>3</v>
      </c>
      <c r="F307" s="15">
        <v>0</v>
      </c>
      <c r="G307" s="15">
        <v>0</v>
      </c>
      <c r="H307" s="15">
        <f>H303+H304+H305+H306</f>
        <v>660000</v>
      </c>
      <c r="I307" s="15">
        <v>0</v>
      </c>
      <c r="J307" s="15">
        <v>0</v>
      </c>
      <c r="K307" s="15">
        <v>0</v>
      </c>
      <c r="L307" s="15">
        <v>0</v>
      </c>
      <c r="M307" s="131"/>
    </row>
    <row r="308" spans="1:13" ht="12.75">
      <c r="A308" s="135">
        <v>60</v>
      </c>
      <c r="B308" s="88" t="s">
        <v>119</v>
      </c>
      <c r="C308" s="89">
        <v>2016</v>
      </c>
      <c r="D308" s="90">
        <v>150000</v>
      </c>
      <c r="E308" s="18" t="s">
        <v>12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129" t="s">
        <v>223</v>
      </c>
    </row>
    <row r="309" spans="1:13" ht="12.75">
      <c r="A309" s="135"/>
      <c r="B309" s="88"/>
      <c r="C309" s="89"/>
      <c r="D309" s="90"/>
      <c r="E309" s="6" t="s">
        <v>52</v>
      </c>
      <c r="F309" s="2">
        <v>0</v>
      </c>
      <c r="G309" s="2">
        <v>0</v>
      </c>
      <c r="H309" s="2">
        <v>75000</v>
      </c>
      <c r="I309" s="2">
        <v>0</v>
      </c>
      <c r="J309" s="2">
        <v>0</v>
      </c>
      <c r="K309" s="2">
        <v>0</v>
      </c>
      <c r="L309" s="2">
        <v>0</v>
      </c>
      <c r="M309" s="130"/>
    </row>
    <row r="310" spans="1:13" ht="12.75">
      <c r="A310" s="135"/>
      <c r="B310" s="88"/>
      <c r="C310" s="89"/>
      <c r="D310" s="90"/>
      <c r="E310" s="6" t="s">
        <v>17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130"/>
    </row>
    <row r="311" spans="1:13" ht="12.75">
      <c r="A311" s="135"/>
      <c r="B311" s="88"/>
      <c r="C311" s="89"/>
      <c r="D311" s="90"/>
      <c r="E311" s="6" t="s">
        <v>174</v>
      </c>
      <c r="F311" s="2">
        <v>0</v>
      </c>
      <c r="G311" s="2">
        <v>0</v>
      </c>
      <c r="H311" s="2">
        <v>75000</v>
      </c>
      <c r="I311" s="2">
        <v>0</v>
      </c>
      <c r="J311" s="2">
        <v>0</v>
      </c>
      <c r="K311" s="2">
        <v>0</v>
      </c>
      <c r="L311" s="2">
        <v>0</v>
      </c>
      <c r="M311" s="130"/>
    </row>
    <row r="312" spans="1:13" ht="12.75">
      <c r="A312" s="135"/>
      <c r="B312" s="88"/>
      <c r="C312" s="89"/>
      <c r="D312" s="90"/>
      <c r="E312" s="13" t="s">
        <v>3</v>
      </c>
      <c r="F312" s="15">
        <v>0</v>
      </c>
      <c r="G312" s="15">
        <v>0</v>
      </c>
      <c r="H312" s="15">
        <f>SUM(H308:H311)</f>
        <v>150000</v>
      </c>
      <c r="I312" s="15">
        <v>0</v>
      </c>
      <c r="J312" s="15">
        <v>0</v>
      </c>
      <c r="K312" s="15">
        <v>0</v>
      </c>
      <c r="L312" s="15">
        <v>0</v>
      </c>
      <c r="M312" s="131"/>
    </row>
    <row r="313" spans="1:13" ht="12.75">
      <c r="A313" s="142">
        <v>61</v>
      </c>
      <c r="B313" s="139" t="s">
        <v>155</v>
      </c>
      <c r="C313" s="136" t="s">
        <v>20</v>
      </c>
      <c r="D313" s="132">
        <v>5528000</v>
      </c>
      <c r="E313" s="18" t="s">
        <v>12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129" t="s">
        <v>197</v>
      </c>
    </row>
    <row r="314" spans="1:13" ht="12.75">
      <c r="A314" s="143"/>
      <c r="B314" s="140"/>
      <c r="C314" s="137"/>
      <c r="D314" s="133"/>
      <c r="E314" s="6" t="s">
        <v>52</v>
      </c>
      <c r="F314" s="2">
        <v>0</v>
      </c>
      <c r="G314" s="2">
        <v>0</v>
      </c>
      <c r="H314" s="2">
        <v>1114000</v>
      </c>
      <c r="I314" s="2">
        <v>1114000</v>
      </c>
      <c r="J314" s="2">
        <v>0</v>
      </c>
      <c r="K314" s="2">
        <v>0</v>
      </c>
      <c r="L314" s="2">
        <v>0</v>
      </c>
      <c r="M314" s="130"/>
    </row>
    <row r="315" spans="1:13" ht="12.75">
      <c r="A315" s="143"/>
      <c r="B315" s="140"/>
      <c r="C315" s="137"/>
      <c r="D315" s="133"/>
      <c r="E315" s="6" t="s">
        <v>10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130"/>
    </row>
    <row r="316" spans="1:13" ht="12.75">
      <c r="A316" s="143"/>
      <c r="B316" s="140"/>
      <c r="C316" s="137"/>
      <c r="D316" s="133"/>
      <c r="E316" s="6" t="s">
        <v>188</v>
      </c>
      <c r="F316" s="2">
        <v>0</v>
      </c>
      <c r="G316" s="2">
        <v>0</v>
      </c>
      <c r="H316" s="2">
        <v>1650000</v>
      </c>
      <c r="I316" s="2">
        <v>1650000</v>
      </c>
      <c r="J316" s="2">
        <v>0</v>
      </c>
      <c r="K316" s="2">
        <v>0</v>
      </c>
      <c r="L316" s="2">
        <v>0</v>
      </c>
      <c r="M316" s="130"/>
    </row>
    <row r="317" spans="1:13" ht="12.75">
      <c r="A317" s="144"/>
      <c r="B317" s="141"/>
      <c r="C317" s="138"/>
      <c r="D317" s="134"/>
      <c r="E317" s="13" t="s">
        <v>3</v>
      </c>
      <c r="F317" s="15">
        <v>0</v>
      </c>
      <c r="G317" s="15">
        <v>0</v>
      </c>
      <c r="H317" s="15">
        <f>H313+H314+H315+H316</f>
        <v>2764000</v>
      </c>
      <c r="I317" s="15">
        <f>I313+I314+I315+I316</f>
        <v>2764000</v>
      </c>
      <c r="J317" s="15">
        <v>0</v>
      </c>
      <c r="K317" s="15">
        <v>0</v>
      </c>
      <c r="L317" s="15">
        <v>0</v>
      </c>
      <c r="M317" s="131"/>
    </row>
    <row r="318" spans="1:13" ht="12.75">
      <c r="A318" s="142">
        <v>62</v>
      </c>
      <c r="B318" s="139" t="s">
        <v>156</v>
      </c>
      <c r="C318" s="136">
        <v>2018</v>
      </c>
      <c r="D318" s="132">
        <v>600000</v>
      </c>
      <c r="E318" s="18" t="s">
        <v>12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129" t="s">
        <v>196</v>
      </c>
    </row>
    <row r="319" spans="1:13" ht="12.75">
      <c r="A319" s="143"/>
      <c r="B319" s="140"/>
      <c r="C319" s="137"/>
      <c r="D319" s="133"/>
      <c r="E319" s="6" t="s">
        <v>52</v>
      </c>
      <c r="F319" s="2">
        <v>0</v>
      </c>
      <c r="G319" s="2">
        <v>0</v>
      </c>
      <c r="H319" s="2">
        <v>0</v>
      </c>
      <c r="I319" s="2">
        <v>0</v>
      </c>
      <c r="J319" s="2">
        <v>300000</v>
      </c>
      <c r="K319" s="2">
        <v>0</v>
      </c>
      <c r="L319" s="2">
        <v>0</v>
      </c>
      <c r="M319" s="130"/>
    </row>
    <row r="320" spans="1:13" ht="12.75">
      <c r="A320" s="143"/>
      <c r="B320" s="140"/>
      <c r="C320" s="137"/>
      <c r="D320" s="133"/>
      <c r="E320" s="6" t="s">
        <v>10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130"/>
    </row>
    <row r="321" spans="1:13" ht="12.75">
      <c r="A321" s="143"/>
      <c r="B321" s="140"/>
      <c r="C321" s="137"/>
      <c r="D321" s="133"/>
      <c r="E321" s="6" t="s">
        <v>188</v>
      </c>
      <c r="F321" s="2">
        <v>0</v>
      </c>
      <c r="G321" s="2">
        <v>0</v>
      </c>
      <c r="H321" s="2">
        <v>0</v>
      </c>
      <c r="I321" s="2">
        <v>0</v>
      </c>
      <c r="J321" s="2">
        <v>300000</v>
      </c>
      <c r="K321" s="2">
        <v>0</v>
      </c>
      <c r="L321" s="2">
        <v>0</v>
      </c>
      <c r="M321" s="130"/>
    </row>
    <row r="322" spans="1:13" ht="12.75">
      <c r="A322" s="144"/>
      <c r="B322" s="141"/>
      <c r="C322" s="138"/>
      <c r="D322" s="134"/>
      <c r="E322" s="13" t="s">
        <v>3</v>
      </c>
      <c r="F322" s="15">
        <v>0</v>
      </c>
      <c r="G322" s="15">
        <v>0</v>
      </c>
      <c r="H322" s="15">
        <v>0</v>
      </c>
      <c r="I322" s="15">
        <v>0</v>
      </c>
      <c r="J322" s="15">
        <f>SUM(J318:J321)</f>
        <v>600000</v>
      </c>
      <c r="K322" s="15">
        <v>0</v>
      </c>
      <c r="L322" s="15">
        <v>0</v>
      </c>
      <c r="M322" s="131"/>
    </row>
    <row r="323" spans="1:13" ht="12.75">
      <c r="A323" s="142">
        <v>63</v>
      </c>
      <c r="B323" s="139" t="s">
        <v>157</v>
      </c>
      <c r="C323" s="136">
        <v>2020</v>
      </c>
      <c r="D323" s="132">
        <v>4000000</v>
      </c>
      <c r="E323" s="18" t="s">
        <v>12</v>
      </c>
      <c r="F323" s="2">
        <v>0</v>
      </c>
      <c r="G323" s="4">
        <v>0</v>
      </c>
      <c r="H323" s="2">
        <v>0</v>
      </c>
      <c r="I323" s="4">
        <v>0</v>
      </c>
      <c r="J323" s="2">
        <v>0</v>
      </c>
      <c r="K323" s="4">
        <v>0</v>
      </c>
      <c r="L323" s="2">
        <v>0</v>
      </c>
      <c r="M323" s="129" t="s">
        <v>214</v>
      </c>
    </row>
    <row r="324" spans="1:13" ht="12.75">
      <c r="A324" s="143"/>
      <c r="B324" s="140"/>
      <c r="C324" s="137"/>
      <c r="D324" s="133"/>
      <c r="E324" s="6" t="s">
        <v>52</v>
      </c>
      <c r="F324" s="2">
        <v>0</v>
      </c>
      <c r="G324" s="4">
        <v>0</v>
      </c>
      <c r="H324" s="2">
        <v>0</v>
      </c>
      <c r="I324" s="4">
        <v>0</v>
      </c>
      <c r="J324" s="2">
        <v>0</v>
      </c>
      <c r="K324" s="4">
        <v>0</v>
      </c>
      <c r="L324" s="2">
        <v>1600000</v>
      </c>
      <c r="M324" s="130"/>
    </row>
    <row r="325" spans="1:13" ht="24">
      <c r="A325" s="143"/>
      <c r="B325" s="140"/>
      <c r="C325" s="137"/>
      <c r="D325" s="133"/>
      <c r="E325" s="6" t="s">
        <v>13</v>
      </c>
      <c r="F325" s="2">
        <v>0</v>
      </c>
      <c r="G325" s="5">
        <v>0</v>
      </c>
      <c r="H325" s="2">
        <v>0</v>
      </c>
      <c r="I325" s="5">
        <v>0</v>
      </c>
      <c r="J325" s="2">
        <v>0</v>
      </c>
      <c r="K325" s="5">
        <v>0</v>
      </c>
      <c r="L325" s="2">
        <v>2000000</v>
      </c>
      <c r="M325" s="130"/>
    </row>
    <row r="326" spans="1:13" ht="24">
      <c r="A326" s="143"/>
      <c r="B326" s="140"/>
      <c r="C326" s="137"/>
      <c r="D326" s="133"/>
      <c r="E326" s="6" t="s">
        <v>185</v>
      </c>
      <c r="F326" s="2">
        <v>0</v>
      </c>
      <c r="G326" s="4">
        <v>0</v>
      </c>
      <c r="H326" s="2">
        <v>0</v>
      </c>
      <c r="I326" s="4">
        <v>0</v>
      </c>
      <c r="J326" s="2">
        <v>0</v>
      </c>
      <c r="K326" s="4">
        <v>0</v>
      </c>
      <c r="L326" s="2">
        <v>400000</v>
      </c>
      <c r="M326" s="130"/>
    </row>
    <row r="327" spans="1:13" ht="12.75">
      <c r="A327" s="144"/>
      <c r="B327" s="141"/>
      <c r="C327" s="138"/>
      <c r="D327" s="134"/>
      <c r="E327" s="13" t="s">
        <v>3</v>
      </c>
      <c r="F327" s="15">
        <v>0</v>
      </c>
      <c r="G327" s="17">
        <v>0</v>
      </c>
      <c r="H327" s="15">
        <v>0</v>
      </c>
      <c r="I327" s="17">
        <v>0</v>
      </c>
      <c r="J327" s="15">
        <v>0</v>
      </c>
      <c r="K327" s="17">
        <v>0</v>
      </c>
      <c r="L327" s="15">
        <f>L323+L324+L325+L326</f>
        <v>4000000</v>
      </c>
      <c r="M327" s="131"/>
    </row>
    <row r="328" spans="1:13" ht="12.75">
      <c r="A328" s="142">
        <v>64</v>
      </c>
      <c r="B328" s="139" t="s">
        <v>158</v>
      </c>
      <c r="C328" s="136">
        <v>2019</v>
      </c>
      <c r="D328" s="132">
        <v>3100000</v>
      </c>
      <c r="E328" s="18" t="s">
        <v>12</v>
      </c>
      <c r="F328" s="2">
        <v>0</v>
      </c>
      <c r="G328" s="4">
        <v>0</v>
      </c>
      <c r="H328" s="2">
        <v>0</v>
      </c>
      <c r="I328" s="4">
        <v>0</v>
      </c>
      <c r="J328" s="4">
        <v>0</v>
      </c>
      <c r="K328" s="2">
        <v>0</v>
      </c>
      <c r="L328" s="4">
        <v>0</v>
      </c>
      <c r="M328" s="129" t="s">
        <v>214</v>
      </c>
    </row>
    <row r="329" spans="1:13" ht="12.75">
      <c r="A329" s="143"/>
      <c r="B329" s="140"/>
      <c r="C329" s="137"/>
      <c r="D329" s="133"/>
      <c r="E329" s="6" t="s">
        <v>52</v>
      </c>
      <c r="F329" s="2">
        <v>0</v>
      </c>
      <c r="G329" s="4">
        <v>0</v>
      </c>
      <c r="H329" s="2">
        <v>0</v>
      </c>
      <c r="I329" s="4">
        <v>0</v>
      </c>
      <c r="J329" s="4">
        <v>0</v>
      </c>
      <c r="K329" s="2">
        <v>1240000</v>
      </c>
      <c r="L329" s="4">
        <v>0</v>
      </c>
      <c r="M329" s="130"/>
    </row>
    <row r="330" spans="1:13" ht="24">
      <c r="A330" s="143"/>
      <c r="B330" s="140"/>
      <c r="C330" s="137"/>
      <c r="D330" s="133"/>
      <c r="E330" s="6" t="s">
        <v>13</v>
      </c>
      <c r="F330" s="2">
        <v>0</v>
      </c>
      <c r="G330" s="5">
        <v>0</v>
      </c>
      <c r="H330" s="2">
        <v>0</v>
      </c>
      <c r="I330" s="5">
        <v>0</v>
      </c>
      <c r="J330" s="5">
        <v>0</v>
      </c>
      <c r="K330" s="2">
        <v>1550000</v>
      </c>
      <c r="L330" s="5">
        <v>0</v>
      </c>
      <c r="M330" s="130"/>
    </row>
    <row r="331" spans="1:13" ht="12.75">
      <c r="A331" s="143"/>
      <c r="B331" s="140"/>
      <c r="C331" s="137"/>
      <c r="D331" s="133"/>
      <c r="E331" s="6" t="s">
        <v>11</v>
      </c>
      <c r="F331" s="2">
        <v>0</v>
      </c>
      <c r="G331" s="4">
        <v>0</v>
      </c>
      <c r="H331" s="2">
        <v>0</v>
      </c>
      <c r="I331" s="4">
        <v>0</v>
      </c>
      <c r="J331" s="4">
        <v>0</v>
      </c>
      <c r="K331" s="2">
        <v>310000</v>
      </c>
      <c r="L331" s="4">
        <v>0</v>
      </c>
      <c r="M331" s="130"/>
    </row>
    <row r="332" spans="1:13" ht="19.5" customHeight="1">
      <c r="A332" s="144"/>
      <c r="B332" s="141"/>
      <c r="C332" s="138"/>
      <c r="D332" s="134"/>
      <c r="E332" s="13" t="s">
        <v>3</v>
      </c>
      <c r="F332" s="15">
        <v>0</v>
      </c>
      <c r="G332" s="17">
        <v>0</v>
      </c>
      <c r="H332" s="15">
        <v>0</v>
      </c>
      <c r="I332" s="17">
        <v>0</v>
      </c>
      <c r="J332" s="17">
        <v>0</v>
      </c>
      <c r="K332" s="15">
        <f>K328+K329+K330+K331</f>
        <v>3100000</v>
      </c>
      <c r="L332" s="17">
        <v>0</v>
      </c>
      <c r="M332" s="131"/>
    </row>
    <row r="333" spans="1:13" ht="12.75">
      <c r="A333" s="135">
        <v>65</v>
      </c>
      <c r="B333" s="88" t="s">
        <v>120</v>
      </c>
      <c r="C333" s="89">
        <v>2017</v>
      </c>
      <c r="D333" s="90">
        <v>1200000</v>
      </c>
      <c r="E333" s="18" t="s">
        <v>12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129" t="s">
        <v>94</v>
      </c>
    </row>
    <row r="334" spans="1:13" ht="12.75">
      <c r="A334" s="135"/>
      <c r="B334" s="88"/>
      <c r="C334" s="89"/>
      <c r="D334" s="90"/>
      <c r="E334" s="6" t="s">
        <v>52</v>
      </c>
      <c r="F334" s="2">
        <v>0</v>
      </c>
      <c r="G334" s="2">
        <v>0</v>
      </c>
      <c r="H334" s="2">
        <v>0</v>
      </c>
      <c r="I334" s="3">
        <v>240000</v>
      </c>
      <c r="J334" s="2">
        <v>0</v>
      </c>
      <c r="K334" s="2">
        <v>0</v>
      </c>
      <c r="L334" s="2">
        <v>0</v>
      </c>
      <c r="M334" s="130"/>
    </row>
    <row r="335" spans="1:13" ht="12.75">
      <c r="A335" s="135"/>
      <c r="B335" s="88"/>
      <c r="C335" s="89"/>
      <c r="D335" s="90"/>
      <c r="E335" s="6" t="s">
        <v>28</v>
      </c>
      <c r="F335" s="2">
        <v>0</v>
      </c>
      <c r="G335" s="2">
        <v>0</v>
      </c>
      <c r="H335" s="2">
        <v>0</v>
      </c>
      <c r="I335" s="3">
        <v>600000</v>
      </c>
      <c r="J335" s="2">
        <v>0</v>
      </c>
      <c r="K335" s="2">
        <v>0</v>
      </c>
      <c r="L335" s="2">
        <v>0</v>
      </c>
      <c r="M335" s="130"/>
    </row>
    <row r="336" spans="1:13" ht="12.75">
      <c r="A336" s="135"/>
      <c r="B336" s="88"/>
      <c r="C336" s="89"/>
      <c r="D336" s="90"/>
      <c r="E336" s="6" t="s">
        <v>175</v>
      </c>
      <c r="F336" s="2">
        <v>0</v>
      </c>
      <c r="G336" s="2">
        <v>0</v>
      </c>
      <c r="H336" s="2">
        <v>0</v>
      </c>
      <c r="I336" s="3">
        <v>360000</v>
      </c>
      <c r="J336" s="2">
        <v>0</v>
      </c>
      <c r="K336" s="2">
        <v>0</v>
      </c>
      <c r="L336" s="2">
        <v>0</v>
      </c>
      <c r="M336" s="130"/>
    </row>
    <row r="337" spans="1:13" ht="12.75">
      <c r="A337" s="135"/>
      <c r="B337" s="88"/>
      <c r="C337" s="89"/>
      <c r="D337" s="90"/>
      <c r="E337" s="13" t="s">
        <v>3</v>
      </c>
      <c r="F337" s="15">
        <v>0</v>
      </c>
      <c r="G337" s="15">
        <v>0</v>
      </c>
      <c r="H337" s="15">
        <v>0</v>
      </c>
      <c r="I337" s="15">
        <f>I333+I334+I335+I336</f>
        <v>1200000</v>
      </c>
      <c r="J337" s="15">
        <v>0</v>
      </c>
      <c r="K337" s="15">
        <v>0</v>
      </c>
      <c r="L337" s="15">
        <v>0</v>
      </c>
      <c r="M337" s="131"/>
    </row>
    <row r="338" spans="1:13" ht="12.75">
      <c r="A338" s="142">
        <v>66</v>
      </c>
      <c r="B338" s="139" t="s">
        <v>121</v>
      </c>
      <c r="C338" s="136">
        <v>2019</v>
      </c>
      <c r="D338" s="132">
        <v>4500000</v>
      </c>
      <c r="E338" s="18" t="s">
        <v>12</v>
      </c>
      <c r="F338" s="2">
        <v>0</v>
      </c>
      <c r="G338" s="4">
        <v>0</v>
      </c>
      <c r="H338" s="2">
        <v>0</v>
      </c>
      <c r="I338" s="4">
        <v>0</v>
      </c>
      <c r="J338" s="2">
        <v>0</v>
      </c>
      <c r="K338" s="2">
        <v>3200000</v>
      </c>
      <c r="L338" s="2">
        <v>0</v>
      </c>
      <c r="M338" s="129" t="s">
        <v>226</v>
      </c>
    </row>
    <row r="339" spans="1:13" ht="12.75">
      <c r="A339" s="143"/>
      <c r="B339" s="140"/>
      <c r="C339" s="137"/>
      <c r="D339" s="133"/>
      <c r="E339" s="6" t="s">
        <v>52</v>
      </c>
      <c r="F339" s="2">
        <v>0</v>
      </c>
      <c r="G339" s="4">
        <v>0</v>
      </c>
      <c r="H339" s="2">
        <v>0</v>
      </c>
      <c r="I339" s="4">
        <v>0</v>
      </c>
      <c r="J339" s="2">
        <v>0</v>
      </c>
      <c r="K339" s="2">
        <v>700000</v>
      </c>
      <c r="L339" s="2">
        <v>0</v>
      </c>
      <c r="M339" s="130"/>
    </row>
    <row r="340" spans="1:13" ht="12.75">
      <c r="A340" s="143"/>
      <c r="B340" s="140"/>
      <c r="C340" s="137"/>
      <c r="D340" s="133"/>
      <c r="E340" s="6" t="s">
        <v>17</v>
      </c>
      <c r="F340" s="2">
        <v>0</v>
      </c>
      <c r="G340" s="5">
        <v>0</v>
      </c>
      <c r="H340" s="2">
        <v>0</v>
      </c>
      <c r="I340" s="5">
        <v>0</v>
      </c>
      <c r="J340" s="2">
        <v>0</v>
      </c>
      <c r="K340" s="2">
        <v>0</v>
      </c>
      <c r="L340" s="2">
        <v>0</v>
      </c>
      <c r="M340" s="130"/>
    </row>
    <row r="341" spans="1:13" ht="12.75">
      <c r="A341" s="143"/>
      <c r="B341" s="140"/>
      <c r="C341" s="137"/>
      <c r="D341" s="133"/>
      <c r="E341" s="6" t="s">
        <v>172</v>
      </c>
      <c r="F341" s="2">
        <v>0</v>
      </c>
      <c r="G341" s="4">
        <v>0</v>
      </c>
      <c r="H341" s="2">
        <v>0</v>
      </c>
      <c r="I341" s="4">
        <v>0</v>
      </c>
      <c r="J341" s="2">
        <v>0</v>
      </c>
      <c r="K341" s="2">
        <v>600000</v>
      </c>
      <c r="L341" s="2">
        <v>0</v>
      </c>
      <c r="M341" s="130"/>
    </row>
    <row r="342" spans="1:13" ht="12.75">
      <c r="A342" s="144"/>
      <c r="B342" s="141"/>
      <c r="C342" s="138"/>
      <c r="D342" s="134"/>
      <c r="E342" s="13" t="s">
        <v>3</v>
      </c>
      <c r="F342" s="15">
        <v>0</v>
      </c>
      <c r="G342" s="17">
        <v>0</v>
      </c>
      <c r="H342" s="15">
        <v>0</v>
      </c>
      <c r="I342" s="17">
        <v>0</v>
      </c>
      <c r="J342" s="15">
        <v>0</v>
      </c>
      <c r="K342" s="15">
        <f>SUM(K338:K341)</f>
        <v>4500000</v>
      </c>
      <c r="L342" s="15">
        <v>0</v>
      </c>
      <c r="M342" s="131"/>
    </row>
    <row r="343" spans="1:13" ht="12.75">
      <c r="A343" s="135">
        <v>67</v>
      </c>
      <c r="B343" s="88" t="s">
        <v>159</v>
      </c>
      <c r="C343" s="89" t="s">
        <v>8</v>
      </c>
      <c r="D343" s="90">
        <v>12000000</v>
      </c>
      <c r="E343" s="18" t="s">
        <v>12</v>
      </c>
      <c r="F343" s="2">
        <v>0</v>
      </c>
      <c r="G343" s="2">
        <v>0</v>
      </c>
      <c r="H343" s="2">
        <v>0</v>
      </c>
      <c r="I343" s="2">
        <v>0</v>
      </c>
      <c r="J343" s="2">
        <v>3000000</v>
      </c>
      <c r="K343" s="2">
        <v>3000000</v>
      </c>
      <c r="L343" s="2">
        <v>0</v>
      </c>
      <c r="M343" s="129" t="s">
        <v>215</v>
      </c>
    </row>
    <row r="344" spans="1:13" ht="12.75">
      <c r="A344" s="135"/>
      <c r="B344" s="88"/>
      <c r="C344" s="89"/>
      <c r="D344" s="90"/>
      <c r="E344" s="6" t="s">
        <v>52</v>
      </c>
      <c r="F344" s="2">
        <v>0</v>
      </c>
      <c r="G344" s="2">
        <v>0</v>
      </c>
      <c r="H344" s="2">
        <v>0</v>
      </c>
      <c r="I344" s="2">
        <v>0</v>
      </c>
      <c r="J344" s="2">
        <v>3000000</v>
      </c>
      <c r="K344" s="2">
        <v>3000000</v>
      </c>
      <c r="L344" s="2">
        <v>0</v>
      </c>
      <c r="M344" s="130"/>
    </row>
    <row r="345" spans="1:13" ht="12.75">
      <c r="A345" s="135"/>
      <c r="B345" s="88"/>
      <c r="C345" s="89"/>
      <c r="D345" s="90"/>
      <c r="E345" s="6" t="s">
        <v>26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130"/>
    </row>
    <row r="346" spans="1:13" ht="12.75">
      <c r="A346" s="135"/>
      <c r="B346" s="88"/>
      <c r="C346" s="89"/>
      <c r="D346" s="90"/>
      <c r="E346" s="6" t="s">
        <v>11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130"/>
    </row>
    <row r="347" spans="1:13" ht="12.75">
      <c r="A347" s="135"/>
      <c r="B347" s="88"/>
      <c r="C347" s="89"/>
      <c r="D347" s="90"/>
      <c r="E347" s="13" t="s">
        <v>3</v>
      </c>
      <c r="F347" s="15">
        <v>0</v>
      </c>
      <c r="G347" s="15">
        <v>0</v>
      </c>
      <c r="H347" s="15">
        <v>0</v>
      </c>
      <c r="I347" s="15">
        <v>0</v>
      </c>
      <c r="J347" s="15">
        <f>SUM(J343:J346)</f>
        <v>6000000</v>
      </c>
      <c r="K347" s="15">
        <f>SUM(K343:K346)</f>
        <v>6000000</v>
      </c>
      <c r="L347" s="15">
        <v>0</v>
      </c>
      <c r="M347" s="131"/>
    </row>
    <row r="348" spans="1:13" ht="12.75">
      <c r="A348" s="135">
        <v>68</v>
      </c>
      <c r="B348" s="88" t="s">
        <v>160</v>
      </c>
      <c r="C348" s="89">
        <v>2018</v>
      </c>
      <c r="D348" s="90">
        <v>9000000</v>
      </c>
      <c r="E348" s="18" t="s">
        <v>12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129" t="s">
        <v>227</v>
      </c>
    </row>
    <row r="349" spans="1:13" ht="12.75">
      <c r="A349" s="135"/>
      <c r="B349" s="88"/>
      <c r="C349" s="89"/>
      <c r="D349" s="90"/>
      <c r="E349" s="6" t="s">
        <v>52</v>
      </c>
      <c r="F349" s="2">
        <v>0</v>
      </c>
      <c r="G349" s="2">
        <v>0</v>
      </c>
      <c r="H349" s="2">
        <v>0</v>
      </c>
      <c r="I349" s="2">
        <v>0</v>
      </c>
      <c r="J349" s="2">
        <v>5750000</v>
      </c>
      <c r="K349" s="2">
        <v>0</v>
      </c>
      <c r="L349" s="2">
        <v>0</v>
      </c>
      <c r="M349" s="130"/>
    </row>
    <row r="350" spans="1:13" ht="12.75">
      <c r="A350" s="135"/>
      <c r="B350" s="88"/>
      <c r="C350" s="89"/>
      <c r="D350" s="90"/>
      <c r="E350" s="6" t="s">
        <v>27</v>
      </c>
      <c r="F350" s="2">
        <v>0</v>
      </c>
      <c r="G350" s="2">
        <v>0</v>
      </c>
      <c r="H350" s="2">
        <v>0</v>
      </c>
      <c r="I350" s="2">
        <v>0</v>
      </c>
      <c r="J350" s="3">
        <v>3000000</v>
      </c>
      <c r="K350" s="2">
        <v>0</v>
      </c>
      <c r="L350" s="2">
        <v>0</v>
      </c>
      <c r="M350" s="130"/>
    </row>
    <row r="351" spans="1:13" ht="12.75">
      <c r="A351" s="135"/>
      <c r="B351" s="88"/>
      <c r="C351" s="89"/>
      <c r="D351" s="90"/>
      <c r="E351" s="6" t="s">
        <v>174</v>
      </c>
      <c r="F351" s="2">
        <v>0</v>
      </c>
      <c r="G351" s="2">
        <v>0</v>
      </c>
      <c r="H351" s="2">
        <v>0</v>
      </c>
      <c r="I351" s="2">
        <v>0</v>
      </c>
      <c r="J351" s="3">
        <v>250000</v>
      </c>
      <c r="K351" s="2">
        <v>0</v>
      </c>
      <c r="L351" s="2">
        <v>0</v>
      </c>
      <c r="M351" s="130"/>
    </row>
    <row r="352" spans="1:13" ht="12.75">
      <c r="A352" s="135"/>
      <c r="B352" s="88"/>
      <c r="C352" s="89"/>
      <c r="D352" s="90"/>
      <c r="E352" s="13" t="s">
        <v>3</v>
      </c>
      <c r="F352" s="15">
        <v>0</v>
      </c>
      <c r="G352" s="15">
        <v>0</v>
      </c>
      <c r="H352" s="15">
        <v>0</v>
      </c>
      <c r="I352" s="15">
        <v>0</v>
      </c>
      <c r="J352" s="15">
        <f>SUM(J348:J351)</f>
        <v>9000000</v>
      </c>
      <c r="K352" s="15">
        <v>0</v>
      </c>
      <c r="L352" s="15">
        <v>0</v>
      </c>
      <c r="M352" s="131"/>
    </row>
    <row r="353" spans="1:13" ht="12.75">
      <c r="A353" s="135">
        <v>69</v>
      </c>
      <c r="B353" s="88" t="s">
        <v>161</v>
      </c>
      <c r="C353" s="89">
        <v>2018</v>
      </c>
      <c r="D353" s="90">
        <v>600000</v>
      </c>
      <c r="E353" s="18" t="s">
        <v>12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129" t="s">
        <v>225</v>
      </c>
    </row>
    <row r="354" spans="1:13" ht="12.75">
      <c r="A354" s="135"/>
      <c r="B354" s="88"/>
      <c r="C354" s="89"/>
      <c r="D354" s="90"/>
      <c r="E354" s="6" t="s">
        <v>52</v>
      </c>
      <c r="F354" s="2">
        <v>0</v>
      </c>
      <c r="G354" s="2">
        <v>0</v>
      </c>
      <c r="H354" s="2">
        <v>0</v>
      </c>
      <c r="I354" s="2">
        <v>0</v>
      </c>
      <c r="J354" s="2">
        <v>180000</v>
      </c>
      <c r="K354" s="2">
        <v>0</v>
      </c>
      <c r="L354" s="2">
        <v>0</v>
      </c>
      <c r="M354" s="130"/>
    </row>
    <row r="355" spans="1:13" ht="12.75">
      <c r="A355" s="135"/>
      <c r="B355" s="88"/>
      <c r="C355" s="89"/>
      <c r="D355" s="90"/>
      <c r="E355" s="6" t="s">
        <v>17</v>
      </c>
      <c r="F355" s="2">
        <v>0</v>
      </c>
      <c r="G355" s="2">
        <v>0</v>
      </c>
      <c r="H355" s="2">
        <v>0</v>
      </c>
      <c r="I355" s="2">
        <v>0</v>
      </c>
      <c r="J355" s="2">
        <v>240000</v>
      </c>
      <c r="K355" s="2">
        <v>0</v>
      </c>
      <c r="L355" s="2">
        <v>0</v>
      </c>
      <c r="M355" s="130"/>
    </row>
    <row r="356" spans="1:13" ht="12.75">
      <c r="A356" s="135"/>
      <c r="B356" s="88"/>
      <c r="C356" s="89"/>
      <c r="D356" s="90"/>
      <c r="E356" s="6" t="s">
        <v>175</v>
      </c>
      <c r="F356" s="2">
        <v>0</v>
      </c>
      <c r="G356" s="2">
        <v>0</v>
      </c>
      <c r="H356" s="2">
        <v>0</v>
      </c>
      <c r="I356" s="2">
        <v>0</v>
      </c>
      <c r="J356" s="2">
        <v>180000</v>
      </c>
      <c r="K356" s="2">
        <v>0</v>
      </c>
      <c r="L356" s="2">
        <v>0</v>
      </c>
      <c r="M356" s="130"/>
    </row>
    <row r="357" spans="1:13" ht="12.75">
      <c r="A357" s="135"/>
      <c r="B357" s="88"/>
      <c r="C357" s="89"/>
      <c r="D357" s="90"/>
      <c r="E357" s="13" t="s">
        <v>3</v>
      </c>
      <c r="F357" s="15">
        <v>0</v>
      </c>
      <c r="G357" s="15">
        <v>0</v>
      </c>
      <c r="H357" s="15">
        <v>0</v>
      </c>
      <c r="I357" s="15">
        <v>0</v>
      </c>
      <c r="J357" s="15">
        <f>SUM(J353:J356)</f>
        <v>600000</v>
      </c>
      <c r="K357" s="15">
        <v>0</v>
      </c>
      <c r="L357" s="15">
        <v>0</v>
      </c>
      <c r="M357" s="131"/>
    </row>
    <row r="358" spans="1:13" ht="12.75">
      <c r="A358" s="135">
        <v>70</v>
      </c>
      <c r="B358" s="88" t="s">
        <v>63</v>
      </c>
      <c r="C358" s="89">
        <v>2020</v>
      </c>
      <c r="D358" s="90">
        <v>7400000</v>
      </c>
      <c r="E358" s="18" t="s">
        <v>12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129" t="s">
        <v>228</v>
      </c>
    </row>
    <row r="359" spans="1:13" ht="12.75">
      <c r="A359" s="135"/>
      <c r="B359" s="88"/>
      <c r="C359" s="89"/>
      <c r="D359" s="90"/>
      <c r="E359" s="6" t="s">
        <v>52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2900000</v>
      </c>
      <c r="M359" s="130"/>
    </row>
    <row r="360" spans="1:13" ht="24">
      <c r="A360" s="135"/>
      <c r="B360" s="88"/>
      <c r="C360" s="89"/>
      <c r="D360" s="90"/>
      <c r="E360" s="6" t="s">
        <v>13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3">
        <v>3000000</v>
      </c>
      <c r="M360" s="130"/>
    </row>
    <row r="361" spans="1:13" ht="12.75">
      <c r="A361" s="135"/>
      <c r="B361" s="88"/>
      <c r="C361" s="89"/>
      <c r="D361" s="90"/>
      <c r="E361" s="6" t="s">
        <v>130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3">
        <v>1500000</v>
      </c>
      <c r="M361" s="130"/>
    </row>
    <row r="362" spans="1:13" ht="12.75">
      <c r="A362" s="135"/>
      <c r="B362" s="88"/>
      <c r="C362" s="89"/>
      <c r="D362" s="90"/>
      <c r="E362" s="13" t="s">
        <v>3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f>SUM(L358:L361)</f>
        <v>7400000</v>
      </c>
      <c r="M362" s="131"/>
    </row>
    <row r="363" spans="1:13" ht="12.75" customHeight="1">
      <c r="A363" s="118" t="s">
        <v>93</v>
      </c>
      <c r="B363" s="119"/>
      <c r="C363" s="128" t="s">
        <v>35</v>
      </c>
      <c r="D363" s="124">
        <f>SUM(D193:D362)</f>
        <v>179903000</v>
      </c>
      <c r="E363" s="24" t="s">
        <v>12</v>
      </c>
      <c r="F363" s="48">
        <f>F193+F198+F203+F208+F213+F218+F223+F228+F233+F238+F243+F248+F253+F258+F263+F268+F273+F278+F283+F288+F293+F298+F303+F308+F313+F318+F323+F328+F333+F338+F343+F348+F353+F358</f>
        <v>425000</v>
      </c>
      <c r="G363" s="54">
        <f aca="true" t="shared" si="28" ref="G363:L363">G193+G198+G203+G208+G213+G218+G223+G228+G233+G238+G243+G248+G253+G258+G263+G268+G273+G278+G283+G288+G293+G298+G303+G308+G313+G318+G323+G328+G333+G338+G343+G348+G353+G358</f>
        <v>7925000</v>
      </c>
      <c r="H363" s="54">
        <f t="shared" si="28"/>
        <v>4200000</v>
      </c>
      <c r="I363" s="54">
        <f t="shared" si="28"/>
        <v>1700000</v>
      </c>
      <c r="J363" s="54">
        <f t="shared" si="28"/>
        <v>4700000</v>
      </c>
      <c r="K363" s="54">
        <f t="shared" si="28"/>
        <v>7900000</v>
      </c>
      <c r="L363" s="54">
        <f t="shared" si="28"/>
        <v>1700000</v>
      </c>
      <c r="M363" s="41">
        <f>F363+G363+H363+I363+J363+K363+L363</f>
        <v>28550000</v>
      </c>
    </row>
    <row r="364" spans="1:13" ht="12.75">
      <c r="A364" s="120"/>
      <c r="B364" s="121"/>
      <c r="C364" s="128"/>
      <c r="D364" s="124"/>
      <c r="E364" s="25" t="s">
        <v>52</v>
      </c>
      <c r="F364" s="54">
        <f aca="true" t="shared" si="29" ref="F364:L366">F194+F199+F204+F209+F214+F219+F224+F229+F234+F239+F244+F249+F254+F259+F264+F269+F274+F279+F284+F289+F294+F299+F304+F309+F314+F319+F324+F329+F334+F339+F344+F349+F354+F359</f>
        <v>537500</v>
      </c>
      <c r="G364" s="54">
        <f t="shared" si="29"/>
        <v>12569500</v>
      </c>
      <c r="H364" s="54">
        <f t="shared" si="29"/>
        <v>11427000</v>
      </c>
      <c r="I364" s="54">
        <f t="shared" si="29"/>
        <v>5254000</v>
      </c>
      <c r="J364" s="54">
        <f t="shared" si="29"/>
        <v>22670000</v>
      </c>
      <c r="K364" s="54">
        <f t="shared" si="29"/>
        <v>19275000</v>
      </c>
      <c r="L364" s="54">
        <f t="shared" si="29"/>
        <v>17075000</v>
      </c>
      <c r="M364" s="41">
        <f>F364+G364+H364+I364+J364+K364+L364</f>
        <v>88808000</v>
      </c>
    </row>
    <row r="365" spans="1:13" ht="12.75">
      <c r="A365" s="120"/>
      <c r="B365" s="121"/>
      <c r="C365" s="128"/>
      <c r="D365" s="124"/>
      <c r="E365" s="25" t="s">
        <v>17</v>
      </c>
      <c r="F365" s="54">
        <f t="shared" si="29"/>
        <v>200000</v>
      </c>
      <c r="G365" s="54">
        <f t="shared" si="29"/>
        <v>1450000</v>
      </c>
      <c r="H365" s="54">
        <f t="shared" si="29"/>
        <v>2870000</v>
      </c>
      <c r="I365" s="54">
        <f t="shared" si="29"/>
        <v>3600000</v>
      </c>
      <c r="J365" s="54">
        <f t="shared" si="29"/>
        <v>13290000</v>
      </c>
      <c r="K365" s="54">
        <f t="shared" si="29"/>
        <v>12750000</v>
      </c>
      <c r="L365" s="54">
        <f t="shared" si="29"/>
        <v>12500000</v>
      </c>
      <c r="M365" s="41">
        <f>F365+G365+H365+I365+J365+K365+L365</f>
        <v>46660000</v>
      </c>
    </row>
    <row r="366" spans="1:13" ht="12.75">
      <c r="A366" s="120"/>
      <c r="B366" s="121"/>
      <c r="C366" s="128"/>
      <c r="D366" s="124"/>
      <c r="E366" s="25" t="s">
        <v>11</v>
      </c>
      <c r="F366" s="54">
        <f t="shared" si="29"/>
        <v>537500</v>
      </c>
      <c r="G366" s="54">
        <f t="shared" si="29"/>
        <v>3820500</v>
      </c>
      <c r="H366" s="54">
        <f t="shared" si="29"/>
        <v>2377000</v>
      </c>
      <c r="I366" s="54">
        <f t="shared" si="29"/>
        <v>2910000</v>
      </c>
      <c r="J366" s="54">
        <f t="shared" si="29"/>
        <v>2140000</v>
      </c>
      <c r="K366" s="54">
        <f t="shared" si="29"/>
        <v>1900000</v>
      </c>
      <c r="L366" s="54">
        <f t="shared" si="29"/>
        <v>2200000</v>
      </c>
      <c r="M366" s="41">
        <f>F366+G366+H366+I366+J366+K366+L366</f>
        <v>15885000</v>
      </c>
    </row>
    <row r="367" spans="1:13" ht="20.25" customHeight="1">
      <c r="A367" s="122"/>
      <c r="B367" s="123"/>
      <c r="C367" s="128"/>
      <c r="D367" s="124"/>
      <c r="E367" s="26" t="s">
        <v>91</v>
      </c>
      <c r="F367" s="48">
        <f aca="true" t="shared" si="30" ref="F367:L367">F363+F364+F365+F366</f>
        <v>1700000</v>
      </c>
      <c r="G367" s="48">
        <f t="shared" si="30"/>
        <v>25765000</v>
      </c>
      <c r="H367" s="48">
        <f t="shared" si="30"/>
        <v>20874000</v>
      </c>
      <c r="I367" s="48">
        <f>I217+I292+I317+I337</f>
        <v>13464000</v>
      </c>
      <c r="J367" s="48">
        <f t="shared" si="30"/>
        <v>42800000</v>
      </c>
      <c r="K367" s="48">
        <f t="shared" si="30"/>
        <v>41825000</v>
      </c>
      <c r="L367" s="48">
        <f t="shared" si="30"/>
        <v>33475000</v>
      </c>
      <c r="M367" s="42">
        <f>M363+M364+M365+M366</f>
        <v>179903000</v>
      </c>
    </row>
    <row r="368" spans="1:13" ht="33.75" customHeight="1">
      <c r="A368" s="125" t="s">
        <v>88</v>
      </c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7"/>
    </row>
    <row r="369" spans="1:13" ht="12.75">
      <c r="A369" s="135">
        <v>1</v>
      </c>
      <c r="B369" s="88" t="s">
        <v>16</v>
      </c>
      <c r="C369" s="89"/>
      <c r="D369" s="90">
        <v>20000000</v>
      </c>
      <c r="E369" s="18" t="s">
        <v>12</v>
      </c>
      <c r="F369" s="2">
        <v>0</v>
      </c>
      <c r="G369" s="4">
        <v>2550000</v>
      </c>
      <c r="H369" s="2">
        <v>2550000</v>
      </c>
      <c r="I369" s="2">
        <v>2550000</v>
      </c>
      <c r="J369" s="2">
        <v>2550000</v>
      </c>
      <c r="K369" s="2">
        <v>2550000</v>
      </c>
      <c r="L369" s="2">
        <v>4250000</v>
      </c>
      <c r="M369" s="129" t="s">
        <v>14</v>
      </c>
    </row>
    <row r="370" spans="1:13" ht="12.75">
      <c r="A370" s="135"/>
      <c r="B370" s="88"/>
      <c r="C370" s="89"/>
      <c r="D370" s="90"/>
      <c r="E370" s="6" t="s">
        <v>52</v>
      </c>
      <c r="F370" s="2">
        <v>0</v>
      </c>
      <c r="G370" s="2">
        <v>225000</v>
      </c>
      <c r="H370" s="2">
        <v>225000</v>
      </c>
      <c r="I370" s="2">
        <v>225000</v>
      </c>
      <c r="J370" s="2">
        <v>225000</v>
      </c>
      <c r="K370" s="2">
        <v>225000</v>
      </c>
      <c r="L370" s="2">
        <v>375000</v>
      </c>
      <c r="M370" s="130"/>
    </row>
    <row r="371" spans="1:13" ht="12.75">
      <c r="A371" s="135"/>
      <c r="B371" s="88"/>
      <c r="C371" s="89"/>
      <c r="D371" s="90"/>
      <c r="E371" s="6" t="s">
        <v>17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130"/>
    </row>
    <row r="372" spans="1:13" ht="12.75">
      <c r="A372" s="135"/>
      <c r="B372" s="88"/>
      <c r="C372" s="89"/>
      <c r="D372" s="90"/>
      <c r="E372" s="6" t="s">
        <v>11</v>
      </c>
      <c r="F372" s="2">
        <v>0</v>
      </c>
      <c r="G372" s="2">
        <v>225000</v>
      </c>
      <c r="H372" s="2">
        <v>225000</v>
      </c>
      <c r="I372" s="2">
        <v>225000</v>
      </c>
      <c r="J372" s="7">
        <v>225000</v>
      </c>
      <c r="K372" s="7">
        <v>225000</v>
      </c>
      <c r="L372" s="2">
        <v>375000</v>
      </c>
      <c r="M372" s="130"/>
    </row>
    <row r="373" spans="1:13" ht="12.75">
      <c r="A373" s="135"/>
      <c r="B373" s="88"/>
      <c r="C373" s="89"/>
      <c r="D373" s="90"/>
      <c r="E373" s="13" t="s">
        <v>3</v>
      </c>
      <c r="F373" s="15">
        <f aca="true" t="shared" si="31" ref="F373:L373">F369+F370+F371+F372</f>
        <v>0</v>
      </c>
      <c r="G373" s="15">
        <f t="shared" si="31"/>
        <v>3000000</v>
      </c>
      <c r="H373" s="15">
        <f t="shared" si="31"/>
        <v>3000000</v>
      </c>
      <c r="I373" s="15">
        <f t="shared" si="31"/>
        <v>3000000</v>
      </c>
      <c r="J373" s="15">
        <f t="shared" si="31"/>
        <v>3000000</v>
      </c>
      <c r="K373" s="15">
        <f t="shared" si="31"/>
        <v>3000000</v>
      </c>
      <c r="L373" s="15">
        <f t="shared" si="31"/>
        <v>5000000</v>
      </c>
      <c r="M373" s="131"/>
    </row>
    <row r="374" spans="1:13" ht="12.75" customHeight="1">
      <c r="A374" s="135">
        <v>2</v>
      </c>
      <c r="B374" s="88" t="s">
        <v>81</v>
      </c>
      <c r="C374" s="89"/>
      <c r="D374" s="90">
        <v>67666.67</v>
      </c>
      <c r="E374" s="18" t="s">
        <v>12</v>
      </c>
      <c r="F374" s="2">
        <v>0</v>
      </c>
      <c r="G374" s="4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129" t="s">
        <v>80</v>
      </c>
    </row>
    <row r="375" spans="1:13" ht="12.75">
      <c r="A375" s="135"/>
      <c r="B375" s="88"/>
      <c r="C375" s="89"/>
      <c r="D375" s="90"/>
      <c r="E375" s="6" t="s">
        <v>52</v>
      </c>
      <c r="F375" s="2">
        <v>33000</v>
      </c>
      <c r="G375" s="2">
        <v>34666.67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130"/>
    </row>
    <row r="376" spans="1:13" ht="12.75">
      <c r="A376" s="135"/>
      <c r="B376" s="88"/>
      <c r="C376" s="89"/>
      <c r="D376" s="90"/>
      <c r="E376" s="6" t="s">
        <v>17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130"/>
    </row>
    <row r="377" spans="1:13" ht="12.75">
      <c r="A377" s="135"/>
      <c r="B377" s="88"/>
      <c r="C377" s="89"/>
      <c r="D377" s="90"/>
      <c r="E377" s="6" t="s">
        <v>11</v>
      </c>
      <c r="F377" s="2">
        <v>0</v>
      </c>
      <c r="G377" s="2">
        <v>0</v>
      </c>
      <c r="H377" s="2">
        <v>0</v>
      </c>
      <c r="I377" s="2">
        <v>0</v>
      </c>
      <c r="J377" s="7">
        <v>0</v>
      </c>
      <c r="K377" s="7">
        <v>0</v>
      </c>
      <c r="L377" s="2">
        <v>0</v>
      </c>
      <c r="M377" s="130"/>
    </row>
    <row r="378" spans="1:13" ht="12.75">
      <c r="A378" s="135"/>
      <c r="B378" s="88"/>
      <c r="C378" s="89"/>
      <c r="D378" s="90"/>
      <c r="E378" s="13" t="s">
        <v>3</v>
      </c>
      <c r="F378" s="15">
        <f aca="true" t="shared" si="32" ref="F378:L378">F374+F375+F376+F377</f>
        <v>33000</v>
      </c>
      <c r="G378" s="15">
        <f t="shared" si="32"/>
        <v>34666.67</v>
      </c>
      <c r="H378" s="15">
        <f t="shared" si="32"/>
        <v>0</v>
      </c>
      <c r="I378" s="15">
        <f t="shared" si="32"/>
        <v>0</v>
      </c>
      <c r="J378" s="15">
        <f t="shared" si="32"/>
        <v>0</v>
      </c>
      <c r="K378" s="15">
        <f t="shared" si="32"/>
        <v>0</v>
      </c>
      <c r="L378" s="15">
        <f t="shared" si="32"/>
        <v>0</v>
      </c>
      <c r="M378" s="131"/>
    </row>
    <row r="379" spans="1:13" ht="12.75" customHeight="1">
      <c r="A379" s="118" t="s">
        <v>92</v>
      </c>
      <c r="B379" s="119"/>
      <c r="C379" s="128" t="s">
        <v>35</v>
      </c>
      <c r="D379" s="124">
        <f>D369+D374</f>
        <v>20067666.67</v>
      </c>
      <c r="E379" s="24" t="s">
        <v>12</v>
      </c>
      <c r="F379" s="48">
        <f>F369+F374</f>
        <v>0</v>
      </c>
      <c r="G379" s="49">
        <f aca="true" t="shared" si="33" ref="G379:L379">G369+G374</f>
        <v>2550000</v>
      </c>
      <c r="H379" s="49">
        <f t="shared" si="33"/>
        <v>2550000</v>
      </c>
      <c r="I379" s="49">
        <f t="shared" si="33"/>
        <v>2550000</v>
      </c>
      <c r="J379" s="49">
        <f t="shared" si="33"/>
        <v>2550000</v>
      </c>
      <c r="K379" s="49">
        <f t="shared" si="33"/>
        <v>2550000</v>
      </c>
      <c r="L379" s="49">
        <f t="shared" si="33"/>
        <v>4250000</v>
      </c>
      <c r="M379" s="41">
        <f>F379+G379+H379+I379+J379+K379+L379</f>
        <v>17000000</v>
      </c>
    </row>
    <row r="380" spans="1:13" ht="12.75">
      <c r="A380" s="120"/>
      <c r="B380" s="121"/>
      <c r="C380" s="128"/>
      <c r="D380" s="124"/>
      <c r="E380" s="25" t="s">
        <v>52</v>
      </c>
      <c r="F380" s="49">
        <f>F370+F375</f>
        <v>33000</v>
      </c>
      <c r="G380" s="49">
        <f aca="true" t="shared" si="34" ref="G380:L380">G370+G375</f>
        <v>259666.66999999998</v>
      </c>
      <c r="H380" s="49">
        <f t="shared" si="34"/>
        <v>225000</v>
      </c>
      <c r="I380" s="49">
        <f t="shared" si="34"/>
        <v>225000</v>
      </c>
      <c r="J380" s="49">
        <f t="shared" si="34"/>
        <v>225000</v>
      </c>
      <c r="K380" s="49">
        <f t="shared" si="34"/>
        <v>225000</v>
      </c>
      <c r="L380" s="49">
        <f t="shared" si="34"/>
        <v>375000</v>
      </c>
      <c r="M380" s="41">
        <f>F380+G380+H380+I380+J380+K380+L380</f>
        <v>1567666.67</v>
      </c>
    </row>
    <row r="381" spans="1:13" ht="12.75">
      <c r="A381" s="120"/>
      <c r="B381" s="121"/>
      <c r="C381" s="128"/>
      <c r="D381" s="124"/>
      <c r="E381" s="25" t="s">
        <v>17</v>
      </c>
      <c r="F381" s="49">
        <f>F371+F376</f>
        <v>0</v>
      </c>
      <c r="G381" s="49">
        <f aca="true" t="shared" si="35" ref="G381:L381">G371+G376</f>
        <v>0</v>
      </c>
      <c r="H381" s="49">
        <f t="shared" si="35"/>
        <v>0</v>
      </c>
      <c r="I381" s="49">
        <f t="shared" si="35"/>
        <v>0</v>
      </c>
      <c r="J381" s="49">
        <f t="shared" si="35"/>
        <v>0</v>
      </c>
      <c r="K381" s="49">
        <f t="shared" si="35"/>
        <v>0</v>
      </c>
      <c r="L381" s="49">
        <f t="shared" si="35"/>
        <v>0</v>
      </c>
      <c r="M381" s="41">
        <f>F381+G381+H381+I381+J381+K381+L381</f>
        <v>0</v>
      </c>
    </row>
    <row r="382" spans="1:13" ht="12.75">
      <c r="A382" s="120"/>
      <c r="B382" s="121"/>
      <c r="C382" s="128"/>
      <c r="D382" s="124"/>
      <c r="E382" s="25" t="s">
        <v>11</v>
      </c>
      <c r="F382" s="49">
        <f>F372+F377</f>
        <v>0</v>
      </c>
      <c r="G382" s="49">
        <f aca="true" t="shared" si="36" ref="G382:L382">G372+G377</f>
        <v>225000</v>
      </c>
      <c r="H382" s="49">
        <f t="shared" si="36"/>
        <v>225000</v>
      </c>
      <c r="I382" s="49">
        <f t="shared" si="36"/>
        <v>225000</v>
      </c>
      <c r="J382" s="49">
        <f t="shared" si="36"/>
        <v>225000</v>
      </c>
      <c r="K382" s="49">
        <f t="shared" si="36"/>
        <v>225000</v>
      </c>
      <c r="L382" s="49">
        <f t="shared" si="36"/>
        <v>375000</v>
      </c>
      <c r="M382" s="41">
        <f>F382+G382+H382+I382+J382+K382+L382</f>
        <v>1500000</v>
      </c>
    </row>
    <row r="383" spans="1:13" ht="20.25" customHeight="1">
      <c r="A383" s="122"/>
      <c r="B383" s="123"/>
      <c r="C383" s="128"/>
      <c r="D383" s="124"/>
      <c r="E383" s="26" t="s">
        <v>91</v>
      </c>
      <c r="F383" s="48">
        <f aca="true" t="shared" si="37" ref="F383:M383">F379+F380+F381+F382</f>
        <v>33000</v>
      </c>
      <c r="G383" s="48">
        <f t="shared" si="37"/>
        <v>3034666.67</v>
      </c>
      <c r="H383" s="48">
        <f t="shared" si="37"/>
        <v>3000000</v>
      </c>
      <c r="I383" s="48">
        <f t="shared" si="37"/>
        <v>3000000</v>
      </c>
      <c r="J383" s="48">
        <f t="shared" si="37"/>
        <v>3000000</v>
      </c>
      <c r="K383" s="48">
        <f t="shared" si="37"/>
        <v>3000000</v>
      </c>
      <c r="L383" s="48">
        <f t="shared" si="37"/>
        <v>5000000</v>
      </c>
      <c r="M383" s="42">
        <f t="shared" si="37"/>
        <v>20067666.67</v>
      </c>
    </row>
    <row r="384" spans="1:13" ht="12.75">
      <c r="A384" s="146" t="s">
        <v>122</v>
      </c>
      <c r="B384" s="147"/>
      <c r="C384" s="152" t="s">
        <v>35</v>
      </c>
      <c r="D384" s="153">
        <f>D187+D363+D379</f>
        <v>329326679.67</v>
      </c>
      <c r="E384" s="19" t="s">
        <v>12</v>
      </c>
      <c r="F384" s="20">
        <f aca="true" t="shared" si="38" ref="F384:L387">F187+F363+F379</f>
        <v>425000</v>
      </c>
      <c r="G384" s="50">
        <f>G187+G363+G379</f>
        <v>20475000</v>
      </c>
      <c r="H384" s="50">
        <f t="shared" si="38"/>
        <v>11750000</v>
      </c>
      <c r="I384" s="50">
        <f t="shared" si="38"/>
        <v>9250000</v>
      </c>
      <c r="J384" s="50">
        <f t="shared" si="38"/>
        <v>15050000</v>
      </c>
      <c r="K384" s="50">
        <f t="shared" si="38"/>
        <v>15450000</v>
      </c>
      <c r="L384" s="50">
        <f t="shared" si="38"/>
        <v>10950000</v>
      </c>
      <c r="M384" s="43">
        <f>SUM(F384:L384)</f>
        <v>83350000</v>
      </c>
    </row>
    <row r="385" spans="1:13" ht="12.75">
      <c r="A385" s="148"/>
      <c r="B385" s="149"/>
      <c r="C385" s="152"/>
      <c r="D385" s="153"/>
      <c r="E385" s="21" t="s">
        <v>52</v>
      </c>
      <c r="F385" s="50">
        <f t="shared" si="38"/>
        <v>3250332</v>
      </c>
      <c r="G385" s="50">
        <f t="shared" si="38"/>
        <v>19702088.67</v>
      </c>
      <c r="H385" s="50">
        <f t="shared" si="38"/>
        <v>18887000</v>
      </c>
      <c r="I385" s="50">
        <f t="shared" si="38"/>
        <v>13784000</v>
      </c>
      <c r="J385" s="50">
        <f t="shared" si="38"/>
        <v>27450000</v>
      </c>
      <c r="K385" s="50">
        <f t="shared" si="38"/>
        <v>28660000</v>
      </c>
      <c r="L385" s="50">
        <f t="shared" si="38"/>
        <v>22405000</v>
      </c>
      <c r="M385" s="43">
        <f>SUM(F385:L385)</f>
        <v>134138420.67</v>
      </c>
    </row>
    <row r="386" spans="1:16" ht="12.75">
      <c r="A386" s="148"/>
      <c r="B386" s="149"/>
      <c r="C386" s="152"/>
      <c r="D386" s="153"/>
      <c r="E386" s="21" t="s">
        <v>17</v>
      </c>
      <c r="F386" s="50">
        <f t="shared" si="38"/>
        <v>3437506</v>
      </c>
      <c r="G386" s="50">
        <f t="shared" si="38"/>
        <v>7590000</v>
      </c>
      <c r="H386" s="50">
        <f t="shared" si="38"/>
        <v>5195000</v>
      </c>
      <c r="I386" s="50">
        <f t="shared" si="38"/>
        <v>6325000</v>
      </c>
      <c r="J386" s="50">
        <f t="shared" si="38"/>
        <v>16165000</v>
      </c>
      <c r="K386" s="50">
        <f t="shared" si="38"/>
        <v>22220000</v>
      </c>
      <c r="L386" s="50">
        <f t="shared" si="38"/>
        <v>16675000</v>
      </c>
      <c r="M386" s="43">
        <f>SUM(F386:L386)</f>
        <v>77607506</v>
      </c>
      <c r="O386" s="35"/>
      <c r="P386" s="35"/>
    </row>
    <row r="387" spans="1:20" ht="12.75">
      <c r="A387" s="148"/>
      <c r="B387" s="149"/>
      <c r="C387" s="152"/>
      <c r="D387" s="153"/>
      <c r="E387" s="21" t="s">
        <v>11</v>
      </c>
      <c r="F387" s="50">
        <f t="shared" si="38"/>
        <v>1726175</v>
      </c>
      <c r="G387" s="50">
        <f t="shared" si="38"/>
        <v>7412578</v>
      </c>
      <c r="H387" s="50">
        <f t="shared" si="38"/>
        <v>6252000</v>
      </c>
      <c r="I387" s="50">
        <f t="shared" si="38"/>
        <v>6185000</v>
      </c>
      <c r="J387" s="50">
        <f t="shared" si="38"/>
        <v>4215000</v>
      </c>
      <c r="K387" s="50">
        <f t="shared" si="38"/>
        <v>4540000</v>
      </c>
      <c r="L387" s="50">
        <f t="shared" si="38"/>
        <v>3900000</v>
      </c>
      <c r="M387" s="43">
        <f>SUM(F387:L387)</f>
        <v>34230753</v>
      </c>
      <c r="N387" s="35"/>
      <c r="O387" s="35"/>
      <c r="P387" s="35"/>
      <c r="Q387" s="35"/>
      <c r="R387" s="35"/>
      <c r="S387" s="35"/>
      <c r="T387" s="35"/>
    </row>
    <row r="388" spans="1:15" ht="30" customHeight="1">
      <c r="A388" s="150"/>
      <c r="B388" s="151"/>
      <c r="C388" s="152"/>
      <c r="D388" s="153"/>
      <c r="E388" s="22" t="s">
        <v>3</v>
      </c>
      <c r="F388" s="20">
        <f aca="true" t="shared" si="39" ref="F388:M388">F384+F385+F386+F387</f>
        <v>8839013</v>
      </c>
      <c r="G388" s="44">
        <f t="shared" si="39"/>
        <v>55179666.67</v>
      </c>
      <c r="H388" s="44">
        <f t="shared" si="39"/>
        <v>42084000</v>
      </c>
      <c r="I388" s="44">
        <f t="shared" si="39"/>
        <v>35544000</v>
      </c>
      <c r="J388" s="44">
        <f t="shared" si="39"/>
        <v>62880000</v>
      </c>
      <c r="K388" s="44">
        <f t="shared" si="39"/>
        <v>70870000</v>
      </c>
      <c r="L388" s="44">
        <f t="shared" si="39"/>
        <v>53930000</v>
      </c>
      <c r="M388" s="44">
        <f t="shared" si="39"/>
        <v>329326679.67</v>
      </c>
      <c r="O388" s="35"/>
    </row>
    <row r="389" spans="1:13" ht="24.75" customHeight="1">
      <c r="A389" s="154" t="s">
        <v>25</v>
      </c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6"/>
    </row>
    <row r="390" spans="1:13" ht="19.5" customHeight="1">
      <c r="A390" s="145" t="s">
        <v>0</v>
      </c>
      <c r="B390" s="145" t="s">
        <v>1</v>
      </c>
      <c r="C390" s="179" t="s">
        <v>2</v>
      </c>
      <c r="D390" s="180" t="s">
        <v>9</v>
      </c>
      <c r="E390" s="182" t="s">
        <v>82</v>
      </c>
      <c r="F390" s="184" t="s">
        <v>4</v>
      </c>
      <c r="G390" s="185"/>
      <c r="H390" s="185"/>
      <c r="I390" s="185"/>
      <c r="J390" s="185"/>
      <c r="K390" s="185"/>
      <c r="L390" s="186"/>
      <c r="M390" s="177" t="s">
        <v>6</v>
      </c>
    </row>
    <row r="391" spans="1:13" ht="19.5" customHeight="1">
      <c r="A391" s="145"/>
      <c r="B391" s="145"/>
      <c r="C391" s="179"/>
      <c r="D391" s="181"/>
      <c r="E391" s="183"/>
      <c r="F391" s="27">
        <v>2014</v>
      </c>
      <c r="G391" s="27">
        <v>2015</v>
      </c>
      <c r="H391" s="27">
        <v>2016</v>
      </c>
      <c r="I391" s="27">
        <v>2017</v>
      </c>
      <c r="J391" s="27">
        <v>2018</v>
      </c>
      <c r="K391" s="27">
        <v>2019</v>
      </c>
      <c r="L391" s="27">
        <v>2020</v>
      </c>
      <c r="M391" s="178"/>
    </row>
    <row r="392" spans="1:13" ht="26.25" customHeight="1">
      <c r="A392" s="171" t="s">
        <v>29</v>
      </c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3"/>
    </row>
    <row r="393" spans="1:13" ht="24" customHeight="1">
      <c r="A393" s="174" t="s">
        <v>30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6"/>
    </row>
    <row r="394" spans="1:13" ht="12.75" customHeight="1">
      <c r="A394" s="135">
        <v>1</v>
      </c>
      <c r="B394" s="139" t="s">
        <v>46</v>
      </c>
      <c r="C394" s="157" t="s">
        <v>36</v>
      </c>
      <c r="D394" s="132">
        <v>300000</v>
      </c>
      <c r="E394" s="18" t="s">
        <v>12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129" t="s">
        <v>229</v>
      </c>
    </row>
    <row r="395" spans="1:13" ht="12.75">
      <c r="A395" s="135"/>
      <c r="B395" s="140"/>
      <c r="C395" s="158"/>
      <c r="D395" s="133"/>
      <c r="E395" s="6" t="s">
        <v>52</v>
      </c>
      <c r="F395" s="2">
        <v>40000</v>
      </c>
      <c r="G395" s="2">
        <v>140000</v>
      </c>
      <c r="H395" s="2">
        <v>120000</v>
      </c>
      <c r="I395" s="2">
        <v>0</v>
      </c>
      <c r="J395" s="2">
        <v>0</v>
      </c>
      <c r="K395" s="2">
        <v>0</v>
      </c>
      <c r="L395" s="2">
        <v>0</v>
      </c>
      <c r="M395" s="130"/>
    </row>
    <row r="396" spans="1:13" ht="24">
      <c r="A396" s="135"/>
      <c r="B396" s="140"/>
      <c r="C396" s="158"/>
      <c r="D396" s="133"/>
      <c r="E396" s="6" t="s">
        <v>40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130"/>
    </row>
    <row r="397" spans="1:13" ht="12.75">
      <c r="A397" s="135"/>
      <c r="B397" s="140"/>
      <c r="C397" s="158"/>
      <c r="D397" s="133"/>
      <c r="E397" s="6" t="s">
        <v>11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130"/>
    </row>
    <row r="398" spans="1:13" ht="12.75">
      <c r="A398" s="135"/>
      <c r="B398" s="141"/>
      <c r="C398" s="159"/>
      <c r="D398" s="134"/>
      <c r="E398" s="13" t="s">
        <v>3</v>
      </c>
      <c r="F398" s="15">
        <v>40000</v>
      </c>
      <c r="G398" s="15">
        <v>140000</v>
      </c>
      <c r="H398" s="15">
        <v>120000</v>
      </c>
      <c r="I398" s="15">
        <v>0</v>
      </c>
      <c r="J398" s="15">
        <v>0</v>
      </c>
      <c r="K398" s="15">
        <v>0</v>
      </c>
      <c r="L398" s="15">
        <v>0</v>
      </c>
      <c r="M398" s="131"/>
    </row>
    <row r="399" spans="1:26" ht="12.75">
      <c r="A399" s="135">
        <v>2</v>
      </c>
      <c r="B399" s="139" t="s">
        <v>72</v>
      </c>
      <c r="C399" s="157">
        <v>2014</v>
      </c>
      <c r="D399" s="132">
        <v>140000</v>
      </c>
      <c r="E399" s="18" t="s">
        <v>12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129" t="s">
        <v>61</v>
      </c>
      <c r="N399" s="9"/>
      <c r="O399" s="10"/>
      <c r="P399" s="57"/>
      <c r="Q399" s="12"/>
      <c r="R399" s="58"/>
      <c r="S399" s="59"/>
      <c r="T399" s="59"/>
      <c r="U399" s="59"/>
      <c r="V399" s="59"/>
      <c r="W399" s="59"/>
      <c r="X399" s="59"/>
      <c r="Y399" s="59"/>
      <c r="Z399" s="11"/>
    </row>
    <row r="400" spans="1:26" ht="12.75">
      <c r="A400" s="135"/>
      <c r="B400" s="140"/>
      <c r="C400" s="158"/>
      <c r="D400" s="133"/>
      <c r="E400" s="6" t="s">
        <v>52</v>
      </c>
      <c r="F400" s="2">
        <v>140000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130"/>
      <c r="N400" s="9"/>
      <c r="O400" s="10"/>
      <c r="P400" s="57"/>
      <c r="Q400" s="12"/>
      <c r="R400" s="58"/>
      <c r="S400" s="59"/>
      <c r="T400" s="59"/>
      <c r="U400" s="59"/>
      <c r="V400" s="59"/>
      <c r="W400" s="59"/>
      <c r="X400" s="59"/>
      <c r="Y400" s="59"/>
      <c r="Z400" s="11"/>
    </row>
    <row r="401" spans="1:26" ht="24">
      <c r="A401" s="135"/>
      <c r="B401" s="140"/>
      <c r="C401" s="158"/>
      <c r="D401" s="133"/>
      <c r="E401" s="6" t="s">
        <v>55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130"/>
      <c r="N401" s="9"/>
      <c r="O401" s="10"/>
      <c r="P401" s="57"/>
      <c r="Q401" s="12"/>
      <c r="R401" s="58"/>
      <c r="S401" s="59"/>
      <c r="T401" s="59"/>
      <c r="U401" s="59"/>
      <c r="V401" s="59"/>
      <c r="W401" s="59"/>
      <c r="X401" s="59"/>
      <c r="Y401" s="59"/>
      <c r="Z401" s="11"/>
    </row>
    <row r="402" spans="1:26" ht="12.75">
      <c r="A402" s="135"/>
      <c r="B402" s="140"/>
      <c r="C402" s="158"/>
      <c r="D402" s="133"/>
      <c r="E402" s="6" t="s">
        <v>11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130"/>
      <c r="N402" s="9"/>
      <c r="O402" s="10"/>
      <c r="P402" s="57"/>
      <c r="Q402" s="12"/>
      <c r="R402" s="58"/>
      <c r="S402" s="59"/>
      <c r="T402" s="59"/>
      <c r="U402" s="59"/>
      <c r="V402" s="59"/>
      <c r="W402" s="59"/>
      <c r="X402" s="59"/>
      <c r="Y402" s="59"/>
      <c r="Z402" s="11"/>
    </row>
    <row r="403" spans="1:26" ht="12.75">
      <c r="A403" s="135"/>
      <c r="B403" s="141"/>
      <c r="C403" s="159"/>
      <c r="D403" s="134"/>
      <c r="E403" s="13" t="s">
        <v>3</v>
      </c>
      <c r="F403" s="15">
        <f>F399+F400+F401+F402</f>
        <v>140000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31"/>
      <c r="N403" s="9"/>
      <c r="O403" s="10"/>
      <c r="P403" s="57"/>
      <c r="Q403" s="12"/>
      <c r="R403" s="58"/>
      <c r="S403" s="59"/>
      <c r="T403" s="59"/>
      <c r="U403" s="59"/>
      <c r="V403" s="59"/>
      <c r="W403" s="59"/>
      <c r="X403" s="59"/>
      <c r="Y403" s="59"/>
      <c r="Z403" s="11"/>
    </row>
    <row r="404" spans="1:13" ht="12.75" customHeight="1">
      <c r="A404" s="135">
        <v>3</v>
      </c>
      <c r="B404" s="139" t="s">
        <v>162</v>
      </c>
      <c r="C404" s="157">
        <v>2014</v>
      </c>
      <c r="D404" s="132">
        <v>80000</v>
      </c>
      <c r="E404" s="18" t="s">
        <v>12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129" t="s">
        <v>61</v>
      </c>
    </row>
    <row r="405" spans="1:13" ht="12.75">
      <c r="A405" s="135"/>
      <c r="B405" s="140"/>
      <c r="C405" s="158"/>
      <c r="D405" s="133"/>
      <c r="E405" s="6" t="s">
        <v>52</v>
      </c>
      <c r="F405" s="2">
        <v>80000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130"/>
    </row>
    <row r="406" spans="1:13" ht="24">
      <c r="A406" s="135"/>
      <c r="B406" s="140"/>
      <c r="C406" s="158"/>
      <c r="D406" s="133"/>
      <c r="E406" s="6" t="s">
        <v>55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130"/>
    </row>
    <row r="407" spans="1:13" ht="12.75">
      <c r="A407" s="135"/>
      <c r="B407" s="140"/>
      <c r="C407" s="158"/>
      <c r="D407" s="133"/>
      <c r="E407" s="6" t="s">
        <v>11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130"/>
    </row>
    <row r="408" spans="1:13" ht="12.75">
      <c r="A408" s="135"/>
      <c r="B408" s="141"/>
      <c r="C408" s="159"/>
      <c r="D408" s="134"/>
      <c r="E408" s="13" t="s">
        <v>3</v>
      </c>
      <c r="F408" s="15">
        <f>F404+F405+F406+F407</f>
        <v>80000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31"/>
    </row>
    <row r="409" spans="1:13" ht="12.75">
      <c r="A409" s="135">
        <v>4</v>
      </c>
      <c r="B409" s="139" t="s">
        <v>163</v>
      </c>
      <c r="C409" s="157">
        <v>2016</v>
      </c>
      <c r="D409" s="132">
        <v>200000</v>
      </c>
      <c r="E409" s="18" t="s">
        <v>12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129" t="s">
        <v>229</v>
      </c>
    </row>
    <row r="410" spans="1:13" ht="12.75">
      <c r="A410" s="135"/>
      <c r="B410" s="140"/>
      <c r="C410" s="158"/>
      <c r="D410" s="133"/>
      <c r="E410" s="6" t="s">
        <v>52</v>
      </c>
      <c r="F410" s="2">
        <v>0</v>
      </c>
      <c r="G410" s="2">
        <v>0</v>
      </c>
      <c r="H410" s="2">
        <v>200000</v>
      </c>
      <c r="I410" s="2">
        <v>0</v>
      </c>
      <c r="J410" s="2">
        <v>0</v>
      </c>
      <c r="K410" s="2">
        <v>0</v>
      </c>
      <c r="L410" s="2">
        <v>0</v>
      </c>
      <c r="M410" s="130"/>
    </row>
    <row r="411" spans="1:13" ht="24">
      <c r="A411" s="135"/>
      <c r="B411" s="140"/>
      <c r="C411" s="158"/>
      <c r="D411" s="133"/>
      <c r="E411" s="6" t="s">
        <v>40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130"/>
    </row>
    <row r="412" spans="1:13" ht="12.75">
      <c r="A412" s="135"/>
      <c r="B412" s="140"/>
      <c r="C412" s="158"/>
      <c r="D412" s="133"/>
      <c r="E412" s="6" t="s">
        <v>11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130"/>
    </row>
    <row r="413" spans="1:13" ht="12.75">
      <c r="A413" s="135"/>
      <c r="B413" s="141"/>
      <c r="C413" s="159"/>
      <c r="D413" s="134"/>
      <c r="E413" s="13" t="s">
        <v>3</v>
      </c>
      <c r="F413" s="15">
        <v>0</v>
      </c>
      <c r="G413" s="15">
        <v>0</v>
      </c>
      <c r="H413" s="15">
        <v>200000</v>
      </c>
      <c r="I413" s="15">
        <v>0</v>
      </c>
      <c r="J413" s="15">
        <v>0</v>
      </c>
      <c r="K413" s="15">
        <v>0</v>
      </c>
      <c r="L413" s="15">
        <v>0</v>
      </c>
      <c r="M413" s="131"/>
    </row>
    <row r="414" spans="1:13" ht="12.75" customHeight="1">
      <c r="A414" s="135">
        <v>5</v>
      </c>
      <c r="B414" s="139" t="s">
        <v>66</v>
      </c>
      <c r="C414" s="157">
        <v>2018</v>
      </c>
      <c r="D414" s="132">
        <v>80000</v>
      </c>
      <c r="E414" s="18" t="s">
        <v>12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129" t="s">
        <v>230</v>
      </c>
    </row>
    <row r="415" spans="1:13" ht="12.75">
      <c r="A415" s="135"/>
      <c r="B415" s="140"/>
      <c r="C415" s="158"/>
      <c r="D415" s="133"/>
      <c r="E415" s="6" t="s">
        <v>52</v>
      </c>
      <c r="F415" s="2">
        <v>0</v>
      </c>
      <c r="G415" s="2">
        <v>0</v>
      </c>
      <c r="H415" s="2">
        <v>0</v>
      </c>
      <c r="I415" s="2">
        <v>0</v>
      </c>
      <c r="J415" s="2">
        <v>80000</v>
      </c>
      <c r="K415" s="2">
        <v>0</v>
      </c>
      <c r="L415" s="2">
        <v>0</v>
      </c>
      <c r="M415" s="130"/>
    </row>
    <row r="416" spans="1:15" ht="24">
      <c r="A416" s="135"/>
      <c r="B416" s="140"/>
      <c r="C416" s="158"/>
      <c r="D416" s="133"/>
      <c r="E416" s="6" t="s">
        <v>40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130"/>
      <c r="O416" s="35"/>
    </row>
    <row r="417" spans="1:13" ht="12.75">
      <c r="A417" s="135"/>
      <c r="B417" s="140"/>
      <c r="C417" s="158"/>
      <c r="D417" s="133"/>
      <c r="E417" s="6" t="s">
        <v>11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130"/>
    </row>
    <row r="418" spans="1:13" ht="12.75">
      <c r="A418" s="135"/>
      <c r="B418" s="141"/>
      <c r="C418" s="159"/>
      <c r="D418" s="134"/>
      <c r="E418" s="13" t="s">
        <v>3</v>
      </c>
      <c r="F418" s="15">
        <v>0</v>
      </c>
      <c r="G418" s="15">
        <v>0</v>
      </c>
      <c r="H418" s="15">
        <v>0</v>
      </c>
      <c r="I418" s="15">
        <v>0</v>
      </c>
      <c r="J418" s="15">
        <v>80000</v>
      </c>
      <c r="K418" s="15">
        <v>0</v>
      </c>
      <c r="L418" s="15">
        <v>0</v>
      </c>
      <c r="M418" s="131"/>
    </row>
    <row r="419" spans="1:13" ht="12.75" customHeight="1">
      <c r="A419" s="135">
        <v>6</v>
      </c>
      <c r="B419" s="139" t="s">
        <v>53</v>
      </c>
      <c r="C419" s="157" t="s">
        <v>54</v>
      </c>
      <c r="D419" s="132">
        <v>3500000</v>
      </c>
      <c r="E419" s="18" t="s">
        <v>12</v>
      </c>
      <c r="F419" s="2">
        <v>0</v>
      </c>
      <c r="G419" s="2">
        <v>0</v>
      </c>
      <c r="H419" s="2">
        <v>0</v>
      </c>
      <c r="I419" s="2">
        <v>125000</v>
      </c>
      <c r="J419" s="2">
        <v>375000</v>
      </c>
      <c r="K419" s="2">
        <v>375000</v>
      </c>
      <c r="L419" s="2">
        <v>0</v>
      </c>
      <c r="M419" s="129" t="s">
        <v>61</v>
      </c>
    </row>
    <row r="420" spans="1:13" ht="12.75">
      <c r="A420" s="135"/>
      <c r="B420" s="140"/>
      <c r="C420" s="158"/>
      <c r="D420" s="133"/>
      <c r="E420" s="6" t="s">
        <v>52</v>
      </c>
      <c r="F420" s="2">
        <v>0</v>
      </c>
      <c r="G420" s="2">
        <v>0</v>
      </c>
      <c r="H420" s="2">
        <v>0</v>
      </c>
      <c r="I420" s="2">
        <v>325000</v>
      </c>
      <c r="J420" s="2">
        <v>975000</v>
      </c>
      <c r="K420" s="2">
        <v>975000</v>
      </c>
      <c r="L420" s="2">
        <v>0</v>
      </c>
      <c r="M420" s="130"/>
    </row>
    <row r="421" spans="1:13" ht="24">
      <c r="A421" s="135"/>
      <c r="B421" s="140"/>
      <c r="C421" s="158"/>
      <c r="D421" s="133"/>
      <c r="E421" s="6" t="s">
        <v>55</v>
      </c>
      <c r="F421" s="2">
        <v>0</v>
      </c>
      <c r="G421" s="2">
        <v>0</v>
      </c>
      <c r="H421" s="2">
        <v>0</v>
      </c>
      <c r="I421" s="2">
        <v>50000</v>
      </c>
      <c r="J421" s="2">
        <v>150000</v>
      </c>
      <c r="K421" s="2">
        <v>150000</v>
      </c>
      <c r="L421" s="2">
        <v>0</v>
      </c>
      <c r="M421" s="130"/>
    </row>
    <row r="422" spans="1:13" ht="12.75">
      <c r="A422" s="135"/>
      <c r="B422" s="140"/>
      <c r="C422" s="158"/>
      <c r="D422" s="133"/>
      <c r="E422" s="6" t="s">
        <v>11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130"/>
    </row>
    <row r="423" spans="1:13" ht="12.75">
      <c r="A423" s="135"/>
      <c r="B423" s="141"/>
      <c r="C423" s="159"/>
      <c r="D423" s="134"/>
      <c r="E423" s="13" t="s">
        <v>3</v>
      </c>
      <c r="F423" s="15">
        <v>0</v>
      </c>
      <c r="G423" s="15">
        <v>0</v>
      </c>
      <c r="H423" s="15">
        <v>0</v>
      </c>
      <c r="I423" s="15">
        <f>I419+I420+I421+I422</f>
        <v>500000</v>
      </c>
      <c r="J423" s="15">
        <f>J419+J420+J421+J422</f>
        <v>1500000</v>
      </c>
      <c r="K423" s="15">
        <f>K419+K420+K421+K422</f>
        <v>1500000</v>
      </c>
      <c r="L423" s="15">
        <v>0</v>
      </c>
      <c r="M423" s="131"/>
    </row>
    <row r="424" spans="1:13" ht="12.75" customHeight="1">
      <c r="A424" s="135">
        <v>7</v>
      </c>
      <c r="B424" s="139" t="s">
        <v>38</v>
      </c>
      <c r="C424" s="157" t="s">
        <v>39</v>
      </c>
      <c r="D424" s="132">
        <v>13472997</v>
      </c>
      <c r="E424" s="18" t="s">
        <v>12</v>
      </c>
      <c r="F424" s="2">
        <v>0</v>
      </c>
      <c r="G424" s="4">
        <v>2427463.15</v>
      </c>
      <c r="H424" s="2">
        <v>4126478</v>
      </c>
      <c r="I424" s="2">
        <v>4898106.3</v>
      </c>
      <c r="J424" s="2">
        <v>0</v>
      </c>
      <c r="K424" s="2">
        <v>0</v>
      </c>
      <c r="L424" s="2">
        <v>0</v>
      </c>
      <c r="M424" s="129" t="s">
        <v>231</v>
      </c>
    </row>
    <row r="425" spans="1:13" ht="12.75">
      <c r="A425" s="135"/>
      <c r="B425" s="140"/>
      <c r="C425" s="158"/>
      <c r="D425" s="133"/>
      <c r="E425" s="6" t="s">
        <v>52</v>
      </c>
      <c r="F425" s="2">
        <v>0</v>
      </c>
      <c r="G425" s="2">
        <v>428375.85</v>
      </c>
      <c r="H425" s="2">
        <v>728202</v>
      </c>
      <c r="I425" s="2">
        <v>864371.7</v>
      </c>
      <c r="J425" s="2">
        <v>0</v>
      </c>
      <c r="K425" s="2">
        <v>0</v>
      </c>
      <c r="L425" s="2">
        <v>0</v>
      </c>
      <c r="M425" s="130"/>
    </row>
    <row r="426" spans="1:13" ht="12.75">
      <c r="A426" s="135"/>
      <c r="B426" s="140"/>
      <c r="C426" s="158"/>
      <c r="D426" s="133"/>
      <c r="E426" s="6" t="s">
        <v>10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130"/>
    </row>
    <row r="427" spans="1:13" ht="12.75">
      <c r="A427" s="135"/>
      <c r="B427" s="140"/>
      <c r="C427" s="158"/>
      <c r="D427" s="133"/>
      <c r="E427" s="6" t="s">
        <v>11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130"/>
    </row>
    <row r="428" spans="1:13" ht="9.75" customHeight="1">
      <c r="A428" s="135"/>
      <c r="B428" s="141"/>
      <c r="C428" s="159"/>
      <c r="D428" s="134"/>
      <c r="E428" s="13" t="s">
        <v>3</v>
      </c>
      <c r="F428" s="15">
        <v>0</v>
      </c>
      <c r="G428" s="15">
        <v>2855839</v>
      </c>
      <c r="H428" s="15">
        <v>4854680</v>
      </c>
      <c r="I428" s="15">
        <v>5762478</v>
      </c>
      <c r="J428" s="15">
        <v>0</v>
      </c>
      <c r="K428" s="15">
        <v>0</v>
      </c>
      <c r="L428" s="15">
        <v>0</v>
      </c>
      <c r="M428" s="131"/>
    </row>
    <row r="429" spans="1:13" ht="12.75" customHeight="1">
      <c r="A429" s="118" t="s">
        <v>50</v>
      </c>
      <c r="B429" s="119"/>
      <c r="C429" s="128" t="s">
        <v>35</v>
      </c>
      <c r="D429" s="124">
        <f>D399+D404+D424+D394+D409+D419+D414</f>
        <v>17772997</v>
      </c>
      <c r="E429" s="24" t="s">
        <v>12</v>
      </c>
      <c r="F429" s="51">
        <f>F394+F399+F404+F409+F414+F419+F424</f>
        <v>0</v>
      </c>
      <c r="G429" s="82">
        <f aca="true" t="shared" si="40" ref="G429:L429">G394+G399+G404+G409+G414+G419+G424</f>
        <v>2427463.15</v>
      </c>
      <c r="H429" s="82">
        <f t="shared" si="40"/>
        <v>4126478</v>
      </c>
      <c r="I429" s="82">
        <f t="shared" si="40"/>
        <v>5023106.3</v>
      </c>
      <c r="J429" s="82">
        <f t="shared" si="40"/>
        <v>375000</v>
      </c>
      <c r="K429" s="82">
        <f t="shared" si="40"/>
        <v>375000</v>
      </c>
      <c r="L429" s="82">
        <f t="shared" si="40"/>
        <v>0</v>
      </c>
      <c r="M429" s="41">
        <f>F429+G429+H429+I429+J429+K429+L429</f>
        <v>12327047.45</v>
      </c>
    </row>
    <row r="430" spans="1:13" ht="12.75">
      <c r="A430" s="120"/>
      <c r="B430" s="121"/>
      <c r="C430" s="128"/>
      <c r="D430" s="124"/>
      <c r="E430" s="25" t="s">
        <v>52</v>
      </c>
      <c r="F430" s="82">
        <f aca="true" t="shared" si="41" ref="F430:L430">F395+F400+F405+F410+F415+F420+F425</f>
        <v>260000</v>
      </c>
      <c r="G430" s="82">
        <f t="shared" si="41"/>
        <v>568375.85</v>
      </c>
      <c r="H430" s="82">
        <f t="shared" si="41"/>
        <v>1048202</v>
      </c>
      <c r="I430" s="82">
        <f t="shared" si="41"/>
        <v>1189371.7</v>
      </c>
      <c r="J430" s="82">
        <f t="shared" si="41"/>
        <v>1055000</v>
      </c>
      <c r="K430" s="82">
        <f t="shared" si="41"/>
        <v>975000</v>
      </c>
      <c r="L430" s="82">
        <f t="shared" si="41"/>
        <v>0</v>
      </c>
      <c r="M430" s="41">
        <f>F430+G430+H430+I430+J430+K430+L430</f>
        <v>5095949.55</v>
      </c>
    </row>
    <row r="431" spans="1:13" ht="12.75">
      <c r="A431" s="120"/>
      <c r="B431" s="121"/>
      <c r="C431" s="128"/>
      <c r="D431" s="124"/>
      <c r="E431" s="25" t="s">
        <v>17</v>
      </c>
      <c r="F431" s="82">
        <f aca="true" t="shared" si="42" ref="F431:L431">F396+F401+F406+F411+F416+F421+F426</f>
        <v>0</v>
      </c>
      <c r="G431" s="82">
        <f t="shared" si="42"/>
        <v>0</v>
      </c>
      <c r="H431" s="82">
        <f t="shared" si="42"/>
        <v>0</v>
      </c>
      <c r="I431" s="82">
        <f t="shared" si="42"/>
        <v>50000</v>
      </c>
      <c r="J431" s="82">
        <f t="shared" si="42"/>
        <v>150000</v>
      </c>
      <c r="K431" s="82">
        <f t="shared" si="42"/>
        <v>150000</v>
      </c>
      <c r="L431" s="82">
        <f t="shared" si="42"/>
        <v>0</v>
      </c>
      <c r="M431" s="41">
        <f>F431+G431+H431+I431+J431+K431+L431</f>
        <v>350000</v>
      </c>
    </row>
    <row r="432" spans="1:13" ht="12.75">
      <c r="A432" s="120"/>
      <c r="B432" s="121"/>
      <c r="C432" s="128"/>
      <c r="D432" s="124"/>
      <c r="E432" s="25" t="s">
        <v>11</v>
      </c>
      <c r="F432" s="82">
        <f aca="true" t="shared" si="43" ref="F432:L432">F397+F402+F407+F412+F417+F422+F427</f>
        <v>0</v>
      </c>
      <c r="G432" s="82">
        <f t="shared" si="43"/>
        <v>0</v>
      </c>
      <c r="H432" s="82">
        <f t="shared" si="43"/>
        <v>0</v>
      </c>
      <c r="I432" s="82">
        <f t="shared" si="43"/>
        <v>0</v>
      </c>
      <c r="J432" s="82">
        <f t="shared" si="43"/>
        <v>0</v>
      </c>
      <c r="K432" s="82">
        <f t="shared" si="43"/>
        <v>0</v>
      </c>
      <c r="L432" s="82">
        <f t="shared" si="43"/>
        <v>0</v>
      </c>
      <c r="M432" s="41">
        <f>F432+G432+H432+I432+J432+K432+L432</f>
        <v>0</v>
      </c>
    </row>
    <row r="433" spans="1:22" ht="20.25" customHeight="1">
      <c r="A433" s="122"/>
      <c r="B433" s="123"/>
      <c r="C433" s="128"/>
      <c r="D433" s="124"/>
      <c r="E433" s="26" t="s">
        <v>3</v>
      </c>
      <c r="F433" s="82">
        <f aca="true" t="shared" si="44" ref="F433:L433">F398+F403+F408+F413+F418+F423+F428</f>
        <v>260000</v>
      </c>
      <c r="G433" s="82">
        <f t="shared" si="44"/>
        <v>2995839</v>
      </c>
      <c r="H433" s="82">
        <f t="shared" si="44"/>
        <v>5174680</v>
      </c>
      <c r="I433" s="82">
        <f t="shared" si="44"/>
        <v>6262478</v>
      </c>
      <c r="J433" s="82">
        <f t="shared" si="44"/>
        <v>1580000</v>
      </c>
      <c r="K433" s="82">
        <f t="shared" si="44"/>
        <v>1500000</v>
      </c>
      <c r="L433" s="82">
        <f t="shared" si="44"/>
        <v>0</v>
      </c>
      <c r="M433" s="42">
        <f>M429+M430+M431+M432</f>
        <v>17772997</v>
      </c>
      <c r="N433" s="35"/>
      <c r="O433" s="35"/>
      <c r="P433" s="35"/>
      <c r="Q433" s="35"/>
      <c r="R433" s="35"/>
      <c r="S433" s="35"/>
      <c r="T433" s="35"/>
      <c r="U433" s="35"/>
      <c r="V433" s="35"/>
    </row>
    <row r="434" spans="1:13" ht="29.25" customHeight="1">
      <c r="A434" s="125" t="s">
        <v>31</v>
      </c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7"/>
    </row>
    <row r="435" spans="1:13" ht="12.75">
      <c r="A435" s="142">
        <v>1</v>
      </c>
      <c r="B435" s="139" t="s">
        <v>67</v>
      </c>
      <c r="C435" s="157" t="s">
        <v>7</v>
      </c>
      <c r="D435" s="160">
        <v>800000</v>
      </c>
      <c r="E435" s="18" t="s">
        <v>12</v>
      </c>
      <c r="F435" s="52">
        <v>320000</v>
      </c>
      <c r="G435" s="2">
        <v>320000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129" t="s">
        <v>21</v>
      </c>
    </row>
    <row r="436" spans="1:13" ht="12.75">
      <c r="A436" s="143"/>
      <c r="B436" s="140"/>
      <c r="C436" s="158"/>
      <c r="D436" s="161"/>
      <c r="E436" s="6" t="s">
        <v>52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130"/>
    </row>
    <row r="437" spans="1:13" ht="12.75">
      <c r="A437" s="143"/>
      <c r="B437" s="140"/>
      <c r="C437" s="158"/>
      <c r="D437" s="161"/>
      <c r="E437" s="6" t="s">
        <v>10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130"/>
    </row>
    <row r="438" spans="1:13" ht="12.75">
      <c r="A438" s="143"/>
      <c r="B438" s="140"/>
      <c r="C438" s="158"/>
      <c r="D438" s="161"/>
      <c r="E438" s="6" t="s">
        <v>11</v>
      </c>
      <c r="F438" s="3">
        <v>80000</v>
      </c>
      <c r="G438" s="2">
        <v>80000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130"/>
    </row>
    <row r="439" spans="1:13" s="36" customFormat="1" ht="12.75">
      <c r="A439" s="144"/>
      <c r="B439" s="141"/>
      <c r="C439" s="159"/>
      <c r="D439" s="162"/>
      <c r="E439" s="13" t="s">
        <v>3</v>
      </c>
      <c r="F439" s="14">
        <v>400000</v>
      </c>
      <c r="G439" s="15">
        <v>400000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31"/>
    </row>
    <row r="440" spans="1:13" ht="12.75">
      <c r="A440" s="142">
        <v>2</v>
      </c>
      <c r="B440" s="139" t="s">
        <v>164</v>
      </c>
      <c r="C440" s="157">
        <v>2014</v>
      </c>
      <c r="D440" s="160">
        <v>422000</v>
      </c>
      <c r="E440" s="18" t="s">
        <v>12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129" t="s">
        <v>21</v>
      </c>
    </row>
    <row r="441" spans="1:13" ht="12.75">
      <c r="A441" s="143"/>
      <c r="B441" s="140"/>
      <c r="C441" s="158"/>
      <c r="D441" s="161"/>
      <c r="E441" s="6" t="s">
        <v>52</v>
      </c>
      <c r="F441" s="2">
        <v>182000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130"/>
    </row>
    <row r="442" spans="1:13" ht="12.75">
      <c r="A442" s="143"/>
      <c r="B442" s="140"/>
      <c r="C442" s="158"/>
      <c r="D442" s="161"/>
      <c r="E442" s="6" t="s">
        <v>97</v>
      </c>
      <c r="F442" s="2">
        <v>100000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130"/>
    </row>
    <row r="443" spans="1:13" ht="12.75">
      <c r="A443" s="143"/>
      <c r="B443" s="140"/>
      <c r="C443" s="158"/>
      <c r="D443" s="161"/>
      <c r="E443" s="6" t="s">
        <v>11</v>
      </c>
      <c r="F443" s="3">
        <v>140000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130"/>
    </row>
    <row r="444" spans="1:13" s="36" customFormat="1" ht="12.75">
      <c r="A444" s="144"/>
      <c r="B444" s="141"/>
      <c r="C444" s="159"/>
      <c r="D444" s="162"/>
      <c r="E444" s="13" t="s">
        <v>3</v>
      </c>
      <c r="F444" s="14">
        <v>422000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31"/>
    </row>
    <row r="445" spans="1:13" s="36" customFormat="1" ht="12.75">
      <c r="A445" s="85">
        <v>3</v>
      </c>
      <c r="B445" s="88" t="s">
        <v>165</v>
      </c>
      <c r="C445" s="168">
        <v>2015</v>
      </c>
      <c r="D445" s="160">
        <v>250000</v>
      </c>
      <c r="E445" s="6" t="s">
        <v>12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168" t="s">
        <v>24</v>
      </c>
    </row>
    <row r="446" spans="1:13" s="36" customFormat="1" ht="12.75">
      <c r="A446" s="86"/>
      <c r="B446" s="88"/>
      <c r="C446" s="169"/>
      <c r="D446" s="161"/>
      <c r="E446" s="6" t="s">
        <v>52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169"/>
    </row>
    <row r="447" spans="1:13" s="36" customFormat="1" ht="12.75">
      <c r="A447" s="86"/>
      <c r="B447" s="88"/>
      <c r="C447" s="169"/>
      <c r="D447" s="161"/>
      <c r="E447" s="6" t="s">
        <v>22</v>
      </c>
      <c r="F447" s="3">
        <v>0</v>
      </c>
      <c r="G447" s="3">
        <v>150000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169"/>
    </row>
    <row r="448" spans="1:13" s="36" customFormat="1" ht="12.75">
      <c r="A448" s="86"/>
      <c r="B448" s="88"/>
      <c r="C448" s="169"/>
      <c r="D448" s="161"/>
      <c r="E448" s="6" t="s">
        <v>11</v>
      </c>
      <c r="F448" s="3">
        <v>0</v>
      </c>
      <c r="G448" s="3">
        <v>100000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169"/>
    </row>
    <row r="449" spans="1:13" s="36" customFormat="1" ht="12.75">
      <c r="A449" s="87"/>
      <c r="B449" s="88"/>
      <c r="C449" s="170"/>
      <c r="D449" s="162"/>
      <c r="E449" s="16" t="s">
        <v>3</v>
      </c>
      <c r="F449" s="14">
        <v>0</v>
      </c>
      <c r="G449" s="14">
        <v>250000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70"/>
    </row>
    <row r="450" spans="1:13" s="36" customFormat="1" ht="12.75">
      <c r="A450" s="85">
        <v>4</v>
      </c>
      <c r="B450" s="88" t="s">
        <v>98</v>
      </c>
      <c r="C450" s="168">
        <v>2017</v>
      </c>
      <c r="D450" s="160">
        <v>490000</v>
      </c>
      <c r="E450" s="6" t="s">
        <v>12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168" t="s">
        <v>24</v>
      </c>
    </row>
    <row r="451" spans="1:13" s="36" customFormat="1" ht="12.75">
      <c r="A451" s="86"/>
      <c r="B451" s="88"/>
      <c r="C451" s="169"/>
      <c r="D451" s="161"/>
      <c r="E451" s="6" t="s">
        <v>52</v>
      </c>
      <c r="F451" s="3">
        <v>0</v>
      </c>
      <c r="G451" s="3">
        <v>0</v>
      </c>
      <c r="H451" s="3">
        <v>0</v>
      </c>
      <c r="I451" s="3">
        <v>240000</v>
      </c>
      <c r="J451" s="3">
        <v>0</v>
      </c>
      <c r="K451" s="3">
        <v>0</v>
      </c>
      <c r="L451" s="3">
        <v>0</v>
      </c>
      <c r="M451" s="169"/>
    </row>
    <row r="452" spans="1:13" s="36" customFormat="1" ht="12.75">
      <c r="A452" s="86"/>
      <c r="B452" s="88"/>
      <c r="C452" s="169"/>
      <c r="D452" s="161"/>
      <c r="E452" s="6" t="s">
        <v>97</v>
      </c>
      <c r="F452" s="3">
        <v>0</v>
      </c>
      <c r="G452" s="3">
        <v>0</v>
      </c>
      <c r="H452" s="3">
        <v>0</v>
      </c>
      <c r="I452" s="3">
        <v>100000</v>
      </c>
      <c r="J452" s="3">
        <v>0</v>
      </c>
      <c r="K452" s="3">
        <v>0</v>
      </c>
      <c r="L452" s="3">
        <v>0</v>
      </c>
      <c r="M452" s="169"/>
    </row>
    <row r="453" spans="1:13" s="36" customFormat="1" ht="12.75">
      <c r="A453" s="86"/>
      <c r="B453" s="88"/>
      <c r="C453" s="169"/>
      <c r="D453" s="161"/>
      <c r="E453" s="6" t="s">
        <v>11</v>
      </c>
      <c r="F453" s="3">
        <v>0</v>
      </c>
      <c r="G453" s="3">
        <v>0</v>
      </c>
      <c r="H453" s="3">
        <v>0</v>
      </c>
      <c r="I453" s="3">
        <v>150000</v>
      </c>
      <c r="J453" s="3">
        <v>0</v>
      </c>
      <c r="K453" s="3">
        <v>0</v>
      </c>
      <c r="L453" s="3">
        <v>0</v>
      </c>
      <c r="M453" s="169"/>
    </row>
    <row r="454" spans="1:13" s="36" customFormat="1" ht="12.75">
      <c r="A454" s="87"/>
      <c r="B454" s="88"/>
      <c r="C454" s="170"/>
      <c r="D454" s="162"/>
      <c r="E454" s="16" t="s">
        <v>3</v>
      </c>
      <c r="F454" s="14">
        <v>0</v>
      </c>
      <c r="G454" s="14">
        <v>0</v>
      </c>
      <c r="H454" s="14">
        <v>0</v>
      </c>
      <c r="I454" s="14">
        <v>490000</v>
      </c>
      <c r="J454" s="14">
        <v>0</v>
      </c>
      <c r="K454" s="14">
        <v>0</v>
      </c>
      <c r="L454" s="14">
        <v>0</v>
      </c>
      <c r="M454" s="170"/>
    </row>
    <row r="455" spans="1:13" s="36" customFormat="1" ht="12.75">
      <c r="A455" s="135">
        <v>5</v>
      </c>
      <c r="B455" s="88" t="s">
        <v>23</v>
      </c>
      <c r="C455" s="89">
        <v>2019</v>
      </c>
      <c r="D455" s="160">
        <v>1100000</v>
      </c>
      <c r="E455" s="18" t="s">
        <v>12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3">
        <v>880000</v>
      </c>
      <c r="L455" s="2">
        <v>0</v>
      </c>
      <c r="M455" s="129" t="s">
        <v>24</v>
      </c>
    </row>
    <row r="456" spans="1:13" s="36" customFormat="1" ht="12.75">
      <c r="A456" s="135"/>
      <c r="B456" s="88"/>
      <c r="C456" s="89"/>
      <c r="D456" s="161"/>
      <c r="E456" s="6" t="s">
        <v>52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130"/>
    </row>
    <row r="457" spans="1:13" s="36" customFormat="1" ht="12.75">
      <c r="A457" s="135"/>
      <c r="B457" s="88"/>
      <c r="C457" s="89"/>
      <c r="D457" s="161"/>
      <c r="E457" s="6" t="s">
        <v>26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130"/>
    </row>
    <row r="458" spans="1:13" s="36" customFormat="1" ht="12.75">
      <c r="A458" s="135"/>
      <c r="B458" s="88"/>
      <c r="C458" s="89"/>
      <c r="D458" s="161"/>
      <c r="E458" s="6" t="s">
        <v>11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3">
        <v>220000</v>
      </c>
      <c r="L458" s="2">
        <v>0</v>
      </c>
      <c r="M458" s="130"/>
    </row>
    <row r="459" spans="1:13" s="36" customFormat="1" ht="12.75">
      <c r="A459" s="135"/>
      <c r="B459" s="88"/>
      <c r="C459" s="89"/>
      <c r="D459" s="162"/>
      <c r="E459" s="13" t="s">
        <v>3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4">
        <v>1100000</v>
      </c>
      <c r="L459" s="15">
        <v>0</v>
      </c>
      <c r="M459" s="131"/>
    </row>
    <row r="460" spans="1:13" ht="12.75">
      <c r="A460" s="135">
        <v>6</v>
      </c>
      <c r="B460" s="88" t="s">
        <v>99</v>
      </c>
      <c r="C460" s="89">
        <v>2019</v>
      </c>
      <c r="D460" s="160">
        <v>250000</v>
      </c>
      <c r="E460" s="18" t="s">
        <v>12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3">
        <v>0</v>
      </c>
      <c r="L460" s="2">
        <v>0</v>
      </c>
      <c r="M460" s="129" t="s">
        <v>24</v>
      </c>
    </row>
    <row r="461" spans="1:13" ht="12.75">
      <c r="A461" s="135"/>
      <c r="B461" s="88"/>
      <c r="C461" s="89"/>
      <c r="D461" s="161"/>
      <c r="E461" s="6" t="s">
        <v>52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100000</v>
      </c>
      <c r="L461" s="2">
        <v>0</v>
      </c>
      <c r="M461" s="130"/>
    </row>
    <row r="462" spans="1:13" ht="12.75">
      <c r="A462" s="135"/>
      <c r="B462" s="88"/>
      <c r="C462" s="89"/>
      <c r="D462" s="161"/>
      <c r="E462" s="6" t="s">
        <v>97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50000</v>
      </c>
      <c r="L462" s="2">
        <v>0</v>
      </c>
      <c r="M462" s="130"/>
    </row>
    <row r="463" spans="1:13" ht="12.75">
      <c r="A463" s="135"/>
      <c r="B463" s="88"/>
      <c r="C463" s="89"/>
      <c r="D463" s="161"/>
      <c r="E463" s="6" t="s">
        <v>11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3">
        <v>100000</v>
      </c>
      <c r="L463" s="2">
        <v>0</v>
      </c>
      <c r="M463" s="130"/>
    </row>
    <row r="464" spans="1:13" s="36" customFormat="1" ht="12.75">
      <c r="A464" s="135"/>
      <c r="B464" s="88"/>
      <c r="C464" s="89"/>
      <c r="D464" s="162"/>
      <c r="E464" s="13" t="s">
        <v>3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4">
        <v>250000</v>
      </c>
      <c r="L464" s="15">
        <v>0</v>
      </c>
      <c r="M464" s="131"/>
    </row>
    <row r="465" spans="1:13" ht="12.75" customHeight="1">
      <c r="A465" s="118" t="s">
        <v>51</v>
      </c>
      <c r="B465" s="119"/>
      <c r="C465" s="128" t="s">
        <v>35</v>
      </c>
      <c r="D465" s="124">
        <f>D435+D440+D445+D450+D455+D460</f>
        <v>3312000</v>
      </c>
      <c r="E465" s="24" t="s">
        <v>12</v>
      </c>
      <c r="F465" s="51">
        <f aca="true" t="shared" si="45" ref="F465:L469">F435+F440+F445+F450+F455+F460</f>
        <v>320000</v>
      </c>
      <c r="G465" s="51">
        <f t="shared" si="45"/>
        <v>320000</v>
      </c>
      <c r="H465" s="51">
        <f t="shared" si="45"/>
        <v>0</v>
      </c>
      <c r="I465" s="51">
        <f t="shared" si="45"/>
        <v>0</v>
      </c>
      <c r="J465" s="51">
        <f t="shared" si="45"/>
        <v>0</v>
      </c>
      <c r="K465" s="51">
        <f t="shared" si="45"/>
        <v>880000</v>
      </c>
      <c r="L465" s="51">
        <f t="shared" si="45"/>
        <v>0</v>
      </c>
      <c r="M465" s="41">
        <f>F465+G465+H465+I465+J465+K465+L465</f>
        <v>1520000</v>
      </c>
    </row>
    <row r="466" spans="1:13" ht="12.75">
      <c r="A466" s="120"/>
      <c r="B466" s="121"/>
      <c r="C466" s="128"/>
      <c r="D466" s="124"/>
      <c r="E466" s="25" t="s">
        <v>52</v>
      </c>
      <c r="F466" s="51">
        <f t="shared" si="45"/>
        <v>182000</v>
      </c>
      <c r="G466" s="51">
        <f t="shared" si="45"/>
        <v>0</v>
      </c>
      <c r="H466" s="51">
        <f t="shared" si="45"/>
        <v>0</v>
      </c>
      <c r="I466" s="51">
        <f t="shared" si="45"/>
        <v>240000</v>
      </c>
      <c r="J466" s="51">
        <f t="shared" si="45"/>
        <v>0</v>
      </c>
      <c r="K466" s="51">
        <f t="shared" si="45"/>
        <v>100000</v>
      </c>
      <c r="L466" s="51">
        <f t="shared" si="45"/>
        <v>0</v>
      </c>
      <c r="M466" s="41">
        <f>F466+G466+H466+I466+J466+K466+L466</f>
        <v>522000</v>
      </c>
    </row>
    <row r="467" spans="1:15" ht="12.75">
      <c r="A467" s="120"/>
      <c r="B467" s="121"/>
      <c r="C467" s="128"/>
      <c r="D467" s="124"/>
      <c r="E467" s="25" t="s">
        <v>17</v>
      </c>
      <c r="F467" s="51">
        <f t="shared" si="45"/>
        <v>100000</v>
      </c>
      <c r="G467" s="51">
        <f t="shared" si="45"/>
        <v>150000</v>
      </c>
      <c r="H467" s="51">
        <f t="shared" si="45"/>
        <v>0</v>
      </c>
      <c r="I467" s="51">
        <f t="shared" si="45"/>
        <v>100000</v>
      </c>
      <c r="J467" s="51">
        <f t="shared" si="45"/>
        <v>0</v>
      </c>
      <c r="K467" s="51">
        <f t="shared" si="45"/>
        <v>50000</v>
      </c>
      <c r="L467" s="51">
        <f t="shared" si="45"/>
        <v>0</v>
      </c>
      <c r="M467" s="41">
        <f>F467+G467+H467+I467+J467+K467+L467</f>
        <v>400000</v>
      </c>
      <c r="O467" s="35"/>
    </row>
    <row r="468" spans="1:13" ht="12.75">
      <c r="A468" s="120"/>
      <c r="B468" s="121"/>
      <c r="C468" s="128"/>
      <c r="D468" s="124"/>
      <c r="E468" s="25" t="s">
        <v>11</v>
      </c>
      <c r="F468" s="51">
        <f t="shared" si="45"/>
        <v>220000</v>
      </c>
      <c r="G468" s="51">
        <f t="shared" si="45"/>
        <v>180000</v>
      </c>
      <c r="H468" s="51">
        <f t="shared" si="45"/>
        <v>0</v>
      </c>
      <c r="I468" s="51">
        <f t="shared" si="45"/>
        <v>150000</v>
      </c>
      <c r="J468" s="51">
        <f t="shared" si="45"/>
        <v>0</v>
      </c>
      <c r="K468" s="51">
        <f t="shared" si="45"/>
        <v>320000</v>
      </c>
      <c r="L468" s="51">
        <f t="shared" si="45"/>
        <v>0</v>
      </c>
      <c r="M468" s="41">
        <f>F468+G468+H468+I468+J468+K468+L468</f>
        <v>870000</v>
      </c>
    </row>
    <row r="469" spans="1:13" s="36" customFormat="1" ht="20.25" customHeight="1">
      <c r="A469" s="122"/>
      <c r="B469" s="123"/>
      <c r="C469" s="128"/>
      <c r="D469" s="124"/>
      <c r="E469" s="26" t="s">
        <v>3</v>
      </c>
      <c r="F469" s="51">
        <f t="shared" si="45"/>
        <v>822000</v>
      </c>
      <c r="G469" s="51">
        <f t="shared" si="45"/>
        <v>650000</v>
      </c>
      <c r="H469" s="51">
        <f t="shared" si="45"/>
        <v>0</v>
      </c>
      <c r="I469" s="51">
        <f t="shared" si="45"/>
        <v>490000</v>
      </c>
      <c r="J469" s="51">
        <f t="shared" si="45"/>
        <v>0</v>
      </c>
      <c r="K469" s="51">
        <f t="shared" si="45"/>
        <v>1350000</v>
      </c>
      <c r="L469" s="51">
        <f t="shared" si="45"/>
        <v>0</v>
      </c>
      <c r="M469" s="42">
        <f>M465+M466+M467+M468</f>
        <v>3312000</v>
      </c>
    </row>
    <row r="470" spans="1:13" ht="29.25" customHeight="1">
      <c r="A470" s="125" t="s">
        <v>32</v>
      </c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7"/>
    </row>
    <row r="471" spans="1:13" ht="12.75">
      <c r="A471" s="135">
        <v>1</v>
      </c>
      <c r="B471" s="88" t="s">
        <v>166</v>
      </c>
      <c r="C471" s="89">
        <v>2014</v>
      </c>
      <c r="D471" s="160">
        <v>58440</v>
      </c>
      <c r="E471" s="18" t="s">
        <v>12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129" t="s">
        <v>49</v>
      </c>
    </row>
    <row r="472" spans="1:13" ht="12.75">
      <c r="A472" s="135"/>
      <c r="B472" s="88"/>
      <c r="C472" s="89"/>
      <c r="D472" s="161"/>
      <c r="E472" s="6" t="s">
        <v>52</v>
      </c>
      <c r="F472" s="2">
        <v>5800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130"/>
    </row>
    <row r="473" spans="1:13" ht="12.75">
      <c r="A473" s="135"/>
      <c r="B473" s="88"/>
      <c r="C473" s="89"/>
      <c r="D473" s="161"/>
      <c r="E473" s="6" t="s">
        <v>22</v>
      </c>
      <c r="F473" s="2">
        <v>41710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130"/>
    </row>
    <row r="474" spans="1:13" ht="12.75">
      <c r="A474" s="135"/>
      <c r="B474" s="88"/>
      <c r="C474" s="89"/>
      <c r="D474" s="161"/>
      <c r="E474" s="6" t="s">
        <v>11</v>
      </c>
      <c r="F474" s="2">
        <v>10930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130"/>
    </row>
    <row r="475" spans="1:13" s="36" customFormat="1" ht="12.75">
      <c r="A475" s="135"/>
      <c r="B475" s="88"/>
      <c r="C475" s="89"/>
      <c r="D475" s="162"/>
      <c r="E475" s="13" t="s">
        <v>3</v>
      </c>
      <c r="F475" s="15">
        <v>58440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31"/>
    </row>
    <row r="476" spans="1:13" ht="12.75">
      <c r="A476" s="135">
        <v>2</v>
      </c>
      <c r="B476" s="88" t="s">
        <v>68</v>
      </c>
      <c r="C476" s="89">
        <v>2014</v>
      </c>
      <c r="D476" s="160">
        <v>91720</v>
      </c>
      <c r="E476" s="18" t="s">
        <v>12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129" t="s">
        <v>49</v>
      </c>
    </row>
    <row r="477" spans="1:13" ht="12.75">
      <c r="A477" s="135"/>
      <c r="B477" s="88"/>
      <c r="C477" s="89"/>
      <c r="D477" s="161"/>
      <c r="E477" s="6" t="s">
        <v>52</v>
      </c>
      <c r="F477" s="2">
        <v>25000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130"/>
    </row>
    <row r="478" spans="1:13" ht="12.75">
      <c r="A478" s="135"/>
      <c r="B478" s="88"/>
      <c r="C478" s="89"/>
      <c r="D478" s="161"/>
      <c r="E478" s="6" t="s">
        <v>22</v>
      </c>
      <c r="F478" s="2">
        <v>49570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130"/>
    </row>
    <row r="479" spans="1:13" ht="12.75">
      <c r="A479" s="135"/>
      <c r="B479" s="88"/>
      <c r="C479" s="89"/>
      <c r="D479" s="161"/>
      <c r="E479" s="6" t="s">
        <v>11</v>
      </c>
      <c r="F479" s="2">
        <v>17150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130"/>
    </row>
    <row r="480" spans="1:13" s="36" customFormat="1" ht="12.75">
      <c r="A480" s="135"/>
      <c r="B480" s="88"/>
      <c r="C480" s="89"/>
      <c r="D480" s="162"/>
      <c r="E480" s="13" t="s">
        <v>3</v>
      </c>
      <c r="F480" s="15">
        <v>91720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31"/>
    </row>
    <row r="481" spans="1:13" ht="12.75">
      <c r="A481" s="135">
        <v>3</v>
      </c>
      <c r="B481" s="88" t="s">
        <v>69</v>
      </c>
      <c r="C481" s="89">
        <v>2014</v>
      </c>
      <c r="D481" s="160">
        <v>120000</v>
      </c>
      <c r="E481" s="18" t="s">
        <v>12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129" t="s">
        <v>49</v>
      </c>
    </row>
    <row r="482" spans="1:13" ht="12.75">
      <c r="A482" s="135"/>
      <c r="B482" s="88"/>
      <c r="C482" s="89"/>
      <c r="D482" s="161"/>
      <c r="E482" s="6" t="s">
        <v>52</v>
      </c>
      <c r="F482" s="2">
        <v>12000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130"/>
    </row>
    <row r="483" spans="1:13" ht="12.75">
      <c r="A483" s="135"/>
      <c r="B483" s="88"/>
      <c r="C483" s="89"/>
      <c r="D483" s="161"/>
      <c r="E483" s="6" t="s">
        <v>22</v>
      </c>
      <c r="F483" s="2">
        <v>85560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130"/>
    </row>
    <row r="484" spans="1:13" ht="12.75">
      <c r="A484" s="135"/>
      <c r="B484" s="88"/>
      <c r="C484" s="89"/>
      <c r="D484" s="161"/>
      <c r="E484" s="6" t="s">
        <v>11</v>
      </c>
      <c r="F484" s="2">
        <v>22440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130"/>
    </row>
    <row r="485" spans="1:13" s="36" customFormat="1" ht="12.75">
      <c r="A485" s="135"/>
      <c r="B485" s="88"/>
      <c r="C485" s="89"/>
      <c r="D485" s="162"/>
      <c r="E485" s="13" t="s">
        <v>3</v>
      </c>
      <c r="F485" s="15">
        <v>120000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31"/>
    </row>
    <row r="486" spans="1:13" ht="12.75">
      <c r="A486" s="135">
        <v>4</v>
      </c>
      <c r="B486" s="88" t="s">
        <v>167</v>
      </c>
      <c r="C486" s="89">
        <v>2014</v>
      </c>
      <c r="D486" s="160">
        <v>50000</v>
      </c>
      <c r="E486" s="18" t="s">
        <v>12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129" t="s">
        <v>49</v>
      </c>
    </row>
    <row r="487" spans="1:13" ht="12.75">
      <c r="A487" s="135"/>
      <c r="B487" s="88"/>
      <c r="C487" s="89"/>
      <c r="D487" s="161"/>
      <c r="E487" s="6" t="s">
        <v>52</v>
      </c>
      <c r="F487" s="2">
        <v>30000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130"/>
    </row>
    <row r="488" spans="1:13" ht="12.75">
      <c r="A488" s="135"/>
      <c r="B488" s="88"/>
      <c r="C488" s="89"/>
      <c r="D488" s="161"/>
      <c r="E488" s="6" t="s">
        <v>22</v>
      </c>
      <c r="F488" s="2">
        <v>10650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130"/>
    </row>
    <row r="489" spans="1:13" ht="12.75">
      <c r="A489" s="135"/>
      <c r="B489" s="88"/>
      <c r="C489" s="89"/>
      <c r="D489" s="161"/>
      <c r="E489" s="6" t="s">
        <v>11</v>
      </c>
      <c r="F489" s="2">
        <v>9350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130"/>
    </row>
    <row r="490" spans="1:13" s="36" customFormat="1" ht="12.75">
      <c r="A490" s="135"/>
      <c r="B490" s="88"/>
      <c r="C490" s="89"/>
      <c r="D490" s="162"/>
      <c r="E490" s="13" t="s">
        <v>3</v>
      </c>
      <c r="F490" s="15">
        <v>50000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31"/>
    </row>
    <row r="491" spans="1:13" ht="12.75">
      <c r="A491" s="135">
        <v>5</v>
      </c>
      <c r="B491" s="88" t="s">
        <v>168</v>
      </c>
      <c r="C491" s="89">
        <v>2014</v>
      </c>
      <c r="D491" s="160">
        <v>40000</v>
      </c>
      <c r="E491" s="18" t="s">
        <v>12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129" t="s">
        <v>49</v>
      </c>
    </row>
    <row r="492" spans="1:13" ht="12.75">
      <c r="A492" s="135"/>
      <c r="B492" s="88"/>
      <c r="C492" s="89"/>
      <c r="D492" s="161"/>
      <c r="E492" s="6" t="s">
        <v>52</v>
      </c>
      <c r="F492" s="2">
        <v>32520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130"/>
    </row>
    <row r="493" spans="1:13" ht="12.75">
      <c r="A493" s="135"/>
      <c r="B493" s="88"/>
      <c r="C493" s="89"/>
      <c r="D493" s="161"/>
      <c r="E493" s="6" t="s">
        <v>22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130"/>
    </row>
    <row r="494" spans="1:13" ht="12.75">
      <c r="A494" s="135"/>
      <c r="B494" s="88"/>
      <c r="C494" s="89"/>
      <c r="D494" s="161"/>
      <c r="E494" s="6" t="s">
        <v>11</v>
      </c>
      <c r="F494" s="2">
        <v>7480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130"/>
    </row>
    <row r="495" spans="1:13" s="36" customFormat="1" ht="12.75">
      <c r="A495" s="135"/>
      <c r="B495" s="88"/>
      <c r="C495" s="89"/>
      <c r="D495" s="162"/>
      <c r="E495" s="13" t="s">
        <v>3</v>
      </c>
      <c r="F495" s="15">
        <v>40000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31"/>
    </row>
    <row r="496" spans="1:13" ht="12.75">
      <c r="A496" s="135">
        <v>6</v>
      </c>
      <c r="B496" s="88" t="s">
        <v>169</v>
      </c>
      <c r="C496" s="89">
        <v>2016</v>
      </c>
      <c r="D496" s="160">
        <v>151200</v>
      </c>
      <c r="E496" s="18" t="s">
        <v>12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129" t="s">
        <v>47</v>
      </c>
    </row>
    <row r="497" spans="1:13" ht="12.75">
      <c r="A497" s="135"/>
      <c r="B497" s="88"/>
      <c r="C497" s="89"/>
      <c r="D497" s="161"/>
      <c r="E497" s="6" t="s">
        <v>52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130"/>
    </row>
    <row r="498" spans="1:13" ht="12.75">
      <c r="A498" s="135"/>
      <c r="B498" s="88"/>
      <c r="C498" s="89"/>
      <c r="D498" s="161"/>
      <c r="E498" s="6" t="s">
        <v>26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130"/>
    </row>
    <row r="499" spans="1:13" ht="12.75">
      <c r="A499" s="135"/>
      <c r="B499" s="88"/>
      <c r="C499" s="89"/>
      <c r="D499" s="161"/>
      <c r="E499" s="6" t="s">
        <v>11</v>
      </c>
      <c r="F499" s="2">
        <v>0</v>
      </c>
      <c r="G499" s="2">
        <v>0</v>
      </c>
      <c r="H499" s="2">
        <v>151200</v>
      </c>
      <c r="I499" s="2">
        <v>0</v>
      </c>
      <c r="J499" s="2">
        <v>0</v>
      </c>
      <c r="K499" s="2">
        <v>0</v>
      </c>
      <c r="L499" s="2">
        <v>0</v>
      </c>
      <c r="M499" s="130"/>
    </row>
    <row r="500" spans="1:13" s="36" customFormat="1" ht="12.75">
      <c r="A500" s="135"/>
      <c r="B500" s="88"/>
      <c r="C500" s="89"/>
      <c r="D500" s="162"/>
      <c r="E500" s="13" t="s">
        <v>3</v>
      </c>
      <c r="F500" s="15">
        <v>0</v>
      </c>
      <c r="G500" s="15">
        <v>0</v>
      </c>
      <c r="H500" s="15">
        <v>151200</v>
      </c>
      <c r="I500" s="15">
        <v>0</v>
      </c>
      <c r="J500" s="15">
        <v>0</v>
      </c>
      <c r="K500" s="15">
        <v>0</v>
      </c>
      <c r="L500" s="15">
        <v>0</v>
      </c>
      <c r="M500" s="131"/>
    </row>
    <row r="501" spans="1:13" ht="12.75">
      <c r="A501" s="135">
        <v>7</v>
      </c>
      <c r="B501" s="88" t="s">
        <v>71</v>
      </c>
      <c r="C501" s="89">
        <v>2017</v>
      </c>
      <c r="D501" s="160">
        <v>69500</v>
      </c>
      <c r="E501" s="18" t="s">
        <v>12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129" t="s">
        <v>70</v>
      </c>
    </row>
    <row r="502" spans="1:13" ht="12.75">
      <c r="A502" s="135"/>
      <c r="B502" s="88"/>
      <c r="C502" s="89"/>
      <c r="D502" s="161"/>
      <c r="E502" s="6" t="s">
        <v>52</v>
      </c>
      <c r="F502" s="2">
        <v>0</v>
      </c>
      <c r="G502" s="2">
        <v>0</v>
      </c>
      <c r="H502" s="2">
        <v>0</v>
      </c>
      <c r="I502" s="2">
        <v>46600</v>
      </c>
      <c r="J502" s="2">
        <v>0</v>
      </c>
      <c r="K502" s="2">
        <v>0</v>
      </c>
      <c r="L502" s="2">
        <v>0</v>
      </c>
      <c r="M502" s="130"/>
    </row>
    <row r="503" spans="1:13" ht="12.75">
      <c r="A503" s="135"/>
      <c r="B503" s="88"/>
      <c r="C503" s="89"/>
      <c r="D503" s="161"/>
      <c r="E503" s="6" t="s">
        <v>26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130"/>
    </row>
    <row r="504" spans="1:13" ht="12.75">
      <c r="A504" s="135"/>
      <c r="B504" s="88"/>
      <c r="C504" s="89"/>
      <c r="D504" s="161"/>
      <c r="E504" s="6" t="s">
        <v>11</v>
      </c>
      <c r="F504" s="2">
        <v>0</v>
      </c>
      <c r="G504" s="2">
        <v>0</v>
      </c>
      <c r="H504" s="2">
        <v>0</v>
      </c>
      <c r="I504" s="2">
        <v>22900</v>
      </c>
      <c r="J504" s="2">
        <v>0</v>
      </c>
      <c r="K504" s="2">
        <v>0</v>
      </c>
      <c r="L504" s="2">
        <v>0</v>
      </c>
      <c r="M504" s="130"/>
    </row>
    <row r="505" spans="1:13" s="36" customFormat="1" ht="12.75">
      <c r="A505" s="135"/>
      <c r="B505" s="88"/>
      <c r="C505" s="89"/>
      <c r="D505" s="162"/>
      <c r="E505" s="13" t="s">
        <v>3</v>
      </c>
      <c r="F505" s="15">
        <v>0</v>
      </c>
      <c r="G505" s="15">
        <v>0</v>
      </c>
      <c r="H505" s="15">
        <v>0</v>
      </c>
      <c r="I505" s="15">
        <v>69500</v>
      </c>
      <c r="J505" s="15">
        <v>0</v>
      </c>
      <c r="K505" s="15">
        <v>0</v>
      </c>
      <c r="L505" s="15">
        <v>0</v>
      </c>
      <c r="M505" s="131"/>
    </row>
    <row r="506" spans="1:13" ht="12.75">
      <c r="A506" s="135">
        <v>8</v>
      </c>
      <c r="B506" s="88" t="s">
        <v>48</v>
      </c>
      <c r="C506" s="89">
        <v>2020</v>
      </c>
      <c r="D506" s="160">
        <v>1000000</v>
      </c>
      <c r="E506" s="18" t="s">
        <v>12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129" t="s">
        <v>83</v>
      </c>
    </row>
    <row r="507" spans="1:13" ht="12.75">
      <c r="A507" s="135"/>
      <c r="B507" s="88"/>
      <c r="C507" s="89"/>
      <c r="D507" s="161"/>
      <c r="E507" s="6" t="s">
        <v>52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1000000</v>
      </c>
      <c r="M507" s="130"/>
    </row>
    <row r="508" spans="1:13" ht="12.75">
      <c r="A508" s="135"/>
      <c r="B508" s="88"/>
      <c r="C508" s="89"/>
      <c r="D508" s="161"/>
      <c r="E508" s="6" t="s">
        <v>26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130"/>
    </row>
    <row r="509" spans="1:13" ht="12.75">
      <c r="A509" s="135"/>
      <c r="B509" s="88"/>
      <c r="C509" s="89"/>
      <c r="D509" s="161"/>
      <c r="E509" s="6" t="s">
        <v>11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130"/>
    </row>
    <row r="510" spans="1:13" s="36" customFormat="1" ht="12.75">
      <c r="A510" s="135"/>
      <c r="B510" s="88"/>
      <c r="C510" s="89"/>
      <c r="D510" s="162"/>
      <c r="E510" s="13" t="s">
        <v>3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1000000</v>
      </c>
      <c r="M510" s="131"/>
    </row>
    <row r="511" spans="1:13" s="36" customFormat="1" ht="12.75">
      <c r="A511" s="118" t="s">
        <v>123</v>
      </c>
      <c r="B511" s="119"/>
      <c r="C511" s="128" t="s">
        <v>35</v>
      </c>
      <c r="D511" s="124">
        <f>D471+D476+D481+D486+D491+D496+D501+D506</f>
        <v>1580860</v>
      </c>
      <c r="E511" s="24" t="s">
        <v>12</v>
      </c>
      <c r="F511" s="51">
        <f aca="true" t="shared" si="46" ref="F511:L514">F471+F476+F481+F486+F491+F496+F501+F506</f>
        <v>0</v>
      </c>
      <c r="G511" s="51">
        <f t="shared" si="46"/>
        <v>0</v>
      </c>
      <c r="H511" s="51">
        <f t="shared" si="46"/>
        <v>0</v>
      </c>
      <c r="I511" s="51">
        <f t="shared" si="46"/>
        <v>0</v>
      </c>
      <c r="J511" s="51">
        <f t="shared" si="46"/>
        <v>0</v>
      </c>
      <c r="K511" s="51">
        <f t="shared" si="46"/>
        <v>0</v>
      </c>
      <c r="L511" s="51">
        <f t="shared" si="46"/>
        <v>0</v>
      </c>
      <c r="M511" s="41">
        <f>F511+G511+H511+I511+J511+K511+L511</f>
        <v>0</v>
      </c>
    </row>
    <row r="512" spans="1:13" s="36" customFormat="1" ht="12.75">
      <c r="A512" s="120"/>
      <c r="B512" s="121"/>
      <c r="C512" s="128"/>
      <c r="D512" s="124"/>
      <c r="E512" s="25" t="s">
        <v>52</v>
      </c>
      <c r="F512" s="51">
        <f t="shared" si="46"/>
        <v>105320</v>
      </c>
      <c r="G512" s="51">
        <f t="shared" si="46"/>
        <v>0</v>
      </c>
      <c r="H512" s="51">
        <f t="shared" si="46"/>
        <v>0</v>
      </c>
      <c r="I512" s="51">
        <f t="shared" si="46"/>
        <v>46600</v>
      </c>
      <c r="J512" s="51">
        <f t="shared" si="46"/>
        <v>0</v>
      </c>
      <c r="K512" s="51">
        <f t="shared" si="46"/>
        <v>0</v>
      </c>
      <c r="L512" s="51">
        <f t="shared" si="46"/>
        <v>1000000</v>
      </c>
      <c r="M512" s="41">
        <f>F512+G512+H512+I512+J512+K512+L512</f>
        <v>1151920</v>
      </c>
    </row>
    <row r="513" spans="1:13" s="36" customFormat="1" ht="12.75">
      <c r="A513" s="120"/>
      <c r="B513" s="121"/>
      <c r="C513" s="128"/>
      <c r="D513" s="124"/>
      <c r="E513" s="25" t="s">
        <v>17</v>
      </c>
      <c r="F513" s="51">
        <f t="shared" si="46"/>
        <v>187490</v>
      </c>
      <c r="G513" s="51">
        <f t="shared" si="46"/>
        <v>0</v>
      </c>
      <c r="H513" s="51">
        <f t="shared" si="46"/>
        <v>0</v>
      </c>
      <c r="I513" s="51">
        <f t="shared" si="46"/>
        <v>0</v>
      </c>
      <c r="J513" s="51">
        <f t="shared" si="46"/>
        <v>0</v>
      </c>
      <c r="K513" s="51">
        <f t="shared" si="46"/>
        <v>0</v>
      </c>
      <c r="L513" s="51">
        <f t="shared" si="46"/>
        <v>0</v>
      </c>
      <c r="M513" s="41">
        <f>F513+G513+H513+I513+J513+K513+L513</f>
        <v>187490</v>
      </c>
    </row>
    <row r="514" spans="1:13" s="36" customFormat="1" ht="12.75">
      <c r="A514" s="120"/>
      <c r="B514" s="121"/>
      <c r="C514" s="128"/>
      <c r="D514" s="124"/>
      <c r="E514" s="25" t="s">
        <v>11</v>
      </c>
      <c r="F514" s="51">
        <f t="shared" si="46"/>
        <v>67350</v>
      </c>
      <c r="G514" s="51">
        <f t="shared" si="46"/>
        <v>0</v>
      </c>
      <c r="H514" s="51">
        <f t="shared" si="46"/>
        <v>151200</v>
      </c>
      <c r="I514" s="51">
        <f t="shared" si="46"/>
        <v>22900</v>
      </c>
      <c r="J514" s="51">
        <f t="shared" si="46"/>
        <v>0</v>
      </c>
      <c r="K514" s="51">
        <f t="shared" si="46"/>
        <v>0</v>
      </c>
      <c r="L514" s="51">
        <f t="shared" si="46"/>
        <v>0</v>
      </c>
      <c r="M514" s="41">
        <f>F514+G514+H514+I514+J514+K514+L514</f>
        <v>241450</v>
      </c>
    </row>
    <row r="515" spans="1:13" s="36" customFormat="1" ht="12.75">
      <c r="A515" s="122"/>
      <c r="B515" s="123"/>
      <c r="C515" s="128"/>
      <c r="D515" s="124"/>
      <c r="E515" s="26" t="s">
        <v>3</v>
      </c>
      <c r="F515" s="51">
        <f aca="true" t="shared" si="47" ref="F515:M515">F511+F512+F513+F514</f>
        <v>360160</v>
      </c>
      <c r="G515" s="51">
        <f t="shared" si="47"/>
        <v>0</v>
      </c>
      <c r="H515" s="51">
        <f t="shared" si="47"/>
        <v>151200</v>
      </c>
      <c r="I515" s="51">
        <f t="shared" si="47"/>
        <v>69500</v>
      </c>
      <c r="J515" s="51">
        <f t="shared" si="47"/>
        <v>0</v>
      </c>
      <c r="K515" s="51">
        <f t="shared" si="47"/>
        <v>0</v>
      </c>
      <c r="L515" s="51">
        <f t="shared" si="47"/>
        <v>1000000</v>
      </c>
      <c r="M515" s="42">
        <f t="shared" si="47"/>
        <v>1580860</v>
      </c>
    </row>
    <row r="516" spans="1:13" s="36" customFormat="1" ht="12.75">
      <c r="A516" s="194" t="s">
        <v>33</v>
      </c>
      <c r="B516" s="194"/>
      <c r="C516" s="152" t="s">
        <v>35</v>
      </c>
      <c r="D516" s="153">
        <f>D429+D465+D511</f>
        <v>22665857</v>
      </c>
      <c r="E516" s="19" t="s">
        <v>12</v>
      </c>
      <c r="F516" s="55">
        <f aca="true" t="shared" si="48" ref="F516:I519">F429+F465+F511</f>
        <v>320000</v>
      </c>
      <c r="G516" s="55">
        <f t="shared" si="48"/>
        <v>2747463.15</v>
      </c>
      <c r="H516" s="55">
        <f t="shared" si="48"/>
        <v>4126478</v>
      </c>
      <c r="I516" s="55">
        <f t="shared" si="48"/>
        <v>5023106.3</v>
      </c>
      <c r="J516" s="55">
        <f>J511+J465+J429</f>
        <v>375000</v>
      </c>
      <c r="K516" s="55">
        <f aca="true" t="shared" si="49" ref="K516:L519">K429+K465+K511</f>
        <v>1255000</v>
      </c>
      <c r="L516" s="55">
        <f t="shared" si="49"/>
        <v>0</v>
      </c>
      <c r="M516" s="62">
        <f>F516+G516+H516+I516+J516+K516+L516</f>
        <v>13847047.45</v>
      </c>
    </row>
    <row r="517" spans="1:13" s="36" customFormat="1" ht="12.75">
      <c r="A517" s="194"/>
      <c r="B517" s="194"/>
      <c r="C517" s="152"/>
      <c r="D517" s="153"/>
      <c r="E517" s="21" t="s">
        <v>52</v>
      </c>
      <c r="F517" s="55">
        <f t="shared" si="48"/>
        <v>547320</v>
      </c>
      <c r="G517" s="55">
        <f t="shared" si="48"/>
        <v>568375.85</v>
      </c>
      <c r="H517" s="55">
        <f t="shared" si="48"/>
        <v>1048202</v>
      </c>
      <c r="I517" s="55">
        <f t="shared" si="48"/>
        <v>1475971.7</v>
      </c>
      <c r="J517" s="55">
        <f>J430+J466+J512</f>
        <v>1055000</v>
      </c>
      <c r="K517" s="55">
        <f t="shared" si="49"/>
        <v>1075000</v>
      </c>
      <c r="L517" s="55">
        <f t="shared" si="49"/>
        <v>1000000</v>
      </c>
      <c r="M517" s="62">
        <f>F517+G517+H517+I517+J517+K517+L517</f>
        <v>6769869.55</v>
      </c>
    </row>
    <row r="518" spans="1:13" s="36" customFormat="1" ht="12.75">
      <c r="A518" s="194"/>
      <c r="B518" s="194"/>
      <c r="C518" s="152"/>
      <c r="D518" s="153"/>
      <c r="E518" s="21" t="s">
        <v>17</v>
      </c>
      <c r="F518" s="55">
        <f t="shared" si="48"/>
        <v>287490</v>
      </c>
      <c r="G518" s="55">
        <f t="shared" si="48"/>
        <v>150000</v>
      </c>
      <c r="H518" s="55">
        <f t="shared" si="48"/>
        <v>0</v>
      </c>
      <c r="I518" s="55">
        <f t="shared" si="48"/>
        <v>150000</v>
      </c>
      <c r="J518" s="55">
        <f>J431+J467+J513</f>
        <v>150000</v>
      </c>
      <c r="K518" s="55">
        <f t="shared" si="49"/>
        <v>200000</v>
      </c>
      <c r="L518" s="55">
        <f t="shared" si="49"/>
        <v>0</v>
      </c>
      <c r="M518" s="62">
        <f>F518+G518+H518+I518+J518+K518+L518</f>
        <v>937490</v>
      </c>
    </row>
    <row r="519" spans="1:13" s="36" customFormat="1" ht="12.75">
      <c r="A519" s="194"/>
      <c r="B519" s="194"/>
      <c r="C519" s="152"/>
      <c r="D519" s="153"/>
      <c r="E519" s="21" t="s">
        <v>11</v>
      </c>
      <c r="F519" s="55">
        <f t="shared" si="48"/>
        <v>287350</v>
      </c>
      <c r="G519" s="55">
        <f t="shared" si="48"/>
        <v>180000</v>
      </c>
      <c r="H519" s="55">
        <f t="shared" si="48"/>
        <v>151200</v>
      </c>
      <c r="I519" s="55">
        <f t="shared" si="48"/>
        <v>172900</v>
      </c>
      <c r="J519" s="55">
        <f>J432+J468+J514</f>
        <v>0</v>
      </c>
      <c r="K519" s="55">
        <f t="shared" si="49"/>
        <v>320000</v>
      </c>
      <c r="L519" s="55">
        <f t="shared" si="49"/>
        <v>0</v>
      </c>
      <c r="M519" s="62">
        <f>F519+G519+H519+I519+J519+K519+L519</f>
        <v>1111450</v>
      </c>
    </row>
    <row r="520" spans="1:13" s="36" customFormat="1" ht="12.75">
      <c r="A520" s="195"/>
      <c r="B520" s="195"/>
      <c r="C520" s="163"/>
      <c r="D520" s="164"/>
      <c r="E520" s="23" t="s">
        <v>3</v>
      </c>
      <c r="F520" s="56">
        <f aca="true" t="shared" si="50" ref="F520:M520">F516+F517+F518+F519</f>
        <v>1442160</v>
      </c>
      <c r="G520" s="56">
        <f t="shared" si="50"/>
        <v>3645839</v>
      </c>
      <c r="H520" s="56">
        <f t="shared" si="50"/>
        <v>5325880</v>
      </c>
      <c r="I520" s="56">
        <f t="shared" si="50"/>
        <v>6821978</v>
      </c>
      <c r="J520" s="56">
        <f t="shared" si="50"/>
        <v>1580000</v>
      </c>
      <c r="K520" s="56">
        <f t="shared" si="50"/>
        <v>2850000</v>
      </c>
      <c r="L520" s="56">
        <f t="shared" si="50"/>
        <v>1000000</v>
      </c>
      <c r="M520" s="56">
        <f t="shared" si="50"/>
        <v>22665857</v>
      </c>
    </row>
    <row r="521" spans="1:13" ht="39.75" customHeight="1" thickBot="1">
      <c r="A521" s="165" t="s">
        <v>127</v>
      </c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7"/>
    </row>
    <row r="522" spans="1:13" ht="12.75">
      <c r="A522" s="102" t="s">
        <v>124</v>
      </c>
      <c r="B522" s="102"/>
      <c r="C522" s="104" t="s">
        <v>35</v>
      </c>
      <c r="D522" s="105">
        <f>D187</f>
        <v>129356013</v>
      </c>
      <c r="E522" s="70" t="s">
        <v>12</v>
      </c>
      <c r="F522" s="71">
        <f aca="true" t="shared" si="51" ref="F522:L525">F187</f>
        <v>0</v>
      </c>
      <c r="G522" s="71">
        <f>G187</f>
        <v>10000000</v>
      </c>
      <c r="H522" s="71">
        <f t="shared" si="51"/>
        <v>5000000</v>
      </c>
      <c r="I522" s="71">
        <f t="shared" si="51"/>
        <v>5000000</v>
      </c>
      <c r="J522" s="71">
        <f t="shared" si="51"/>
        <v>7800000</v>
      </c>
      <c r="K522" s="71">
        <f t="shared" si="51"/>
        <v>5000000</v>
      </c>
      <c r="L522" s="71">
        <f t="shared" si="51"/>
        <v>5000000</v>
      </c>
      <c r="M522" s="72">
        <f>F522+G522+H522+I522+J522+K522+L522</f>
        <v>37800000</v>
      </c>
    </row>
    <row r="523" spans="1:13" ht="12.75">
      <c r="A523" s="98"/>
      <c r="B523" s="98"/>
      <c r="C523" s="92"/>
      <c r="D523" s="95"/>
      <c r="E523" s="61" t="s">
        <v>52</v>
      </c>
      <c r="F523" s="28">
        <f t="shared" si="51"/>
        <v>2679832</v>
      </c>
      <c r="G523" s="28">
        <f t="shared" si="51"/>
        <v>6872922</v>
      </c>
      <c r="H523" s="28">
        <f t="shared" si="51"/>
        <v>7235000</v>
      </c>
      <c r="I523" s="28">
        <f t="shared" si="51"/>
        <v>8305000</v>
      </c>
      <c r="J523" s="28">
        <f t="shared" si="51"/>
        <v>4555000</v>
      </c>
      <c r="K523" s="28">
        <f t="shared" si="51"/>
        <v>9160000</v>
      </c>
      <c r="L523" s="28">
        <f t="shared" si="51"/>
        <v>4955000</v>
      </c>
      <c r="M523" s="63">
        <f>F523+G523+H523+I523+J523+K523+L523</f>
        <v>43762754</v>
      </c>
    </row>
    <row r="524" spans="1:13" ht="12.75">
      <c r="A524" s="98"/>
      <c r="B524" s="98"/>
      <c r="C524" s="92"/>
      <c r="D524" s="95"/>
      <c r="E524" s="61" t="s">
        <v>17</v>
      </c>
      <c r="F524" s="28">
        <f t="shared" si="51"/>
        <v>3237506</v>
      </c>
      <c r="G524" s="28">
        <f t="shared" si="51"/>
        <v>6140000</v>
      </c>
      <c r="H524" s="28">
        <f t="shared" si="51"/>
        <v>2325000</v>
      </c>
      <c r="I524" s="28">
        <f t="shared" si="51"/>
        <v>2725000</v>
      </c>
      <c r="J524" s="28">
        <f t="shared" si="51"/>
        <v>2875000</v>
      </c>
      <c r="K524" s="28">
        <f t="shared" si="51"/>
        <v>9470000</v>
      </c>
      <c r="L524" s="28">
        <f t="shared" si="51"/>
        <v>4175000</v>
      </c>
      <c r="M524" s="63">
        <f>F524+G524+H524+I524+J524+K524+L524</f>
        <v>30947506</v>
      </c>
    </row>
    <row r="525" spans="1:13" ht="12.75">
      <c r="A525" s="98"/>
      <c r="B525" s="98"/>
      <c r="C525" s="92"/>
      <c r="D525" s="95"/>
      <c r="E525" s="61" t="s">
        <v>11</v>
      </c>
      <c r="F525" s="28">
        <f t="shared" si="51"/>
        <v>1188675</v>
      </c>
      <c r="G525" s="28">
        <f t="shared" si="51"/>
        <v>3367078</v>
      </c>
      <c r="H525" s="28">
        <f t="shared" si="51"/>
        <v>3650000</v>
      </c>
      <c r="I525" s="28">
        <f t="shared" si="51"/>
        <v>3050000</v>
      </c>
      <c r="J525" s="28">
        <f t="shared" si="51"/>
        <v>1850000</v>
      </c>
      <c r="K525" s="28">
        <f t="shared" si="51"/>
        <v>2415000</v>
      </c>
      <c r="L525" s="28">
        <f t="shared" si="51"/>
        <v>1325000</v>
      </c>
      <c r="M525" s="63">
        <f>F525+G525+H525+I525+J525+K525+L525</f>
        <v>16845753</v>
      </c>
    </row>
    <row r="526" spans="1:13" ht="13.5" thickBot="1">
      <c r="A526" s="103"/>
      <c r="B526" s="103"/>
      <c r="C526" s="93"/>
      <c r="D526" s="96"/>
      <c r="E526" s="66" t="s">
        <v>91</v>
      </c>
      <c r="F526" s="67">
        <f>F522+F523+F524+F525</f>
        <v>7106013</v>
      </c>
      <c r="G526" s="67">
        <f aca="true" t="shared" si="52" ref="G526:L526">G522+G523+G524+G525</f>
        <v>26380000</v>
      </c>
      <c r="H526" s="67">
        <f t="shared" si="52"/>
        <v>18210000</v>
      </c>
      <c r="I526" s="67">
        <f t="shared" si="52"/>
        <v>19080000</v>
      </c>
      <c r="J526" s="67">
        <f t="shared" si="52"/>
        <v>17080000</v>
      </c>
      <c r="K526" s="67">
        <f t="shared" si="52"/>
        <v>26045000</v>
      </c>
      <c r="L526" s="67">
        <f t="shared" si="52"/>
        <v>15455000</v>
      </c>
      <c r="M526" s="67">
        <f>M522+M523+M524+M525</f>
        <v>129356013</v>
      </c>
    </row>
    <row r="527" spans="1:13" ht="12.75">
      <c r="A527" s="97" t="s">
        <v>125</v>
      </c>
      <c r="B527" s="97"/>
      <c r="C527" s="91" t="s">
        <v>35</v>
      </c>
      <c r="D527" s="94">
        <f>D363</f>
        <v>179903000</v>
      </c>
      <c r="E527" s="68" t="s">
        <v>12</v>
      </c>
      <c r="F527" s="69">
        <f aca="true" t="shared" si="53" ref="F527:L530">F363</f>
        <v>425000</v>
      </c>
      <c r="G527" s="69">
        <f t="shared" si="53"/>
        <v>7925000</v>
      </c>
      <c r="H527" s="69">
        <f t="shared" si="53"/>
        <v>4200000</v>
      </c>
      <c r="I527" s="69">
        <f t="shared" si="53"/>
        <v>1700000</v>
      </c>
      <c r="J527" s="69">
        <f t="shared" si="53"/>
        <v>4700000</v>
      </c>
      <c r="K527" s="69">
        <f t="shared" si="53"/>
        <v>7900000</v>
      </c>
      <c r="L527" s="69">
        <f t="shared" si="53"/>
        <v>1700000</v>
      </c>
      <c r="M527" s="60">
        <f>F527+G527+H527+I527+J527+K527+L527</f>
        <v>28550000</v>
      </c>
    </row>
    <row r="528" spans="1:13" ht="12.75">
      <c r="A528" s="98"/>
      <c r="B528" s="98"/>
      <c r="C528" s="92"/>
      <c r="D528" s="95"/>
      <c r="E528" s="61" t="s">
        <v>52</v>
      </c>
      <c r="F528" s="28">
        <f t="shared" si="53"/>
        <v>537500</v>
      </c>
      <c r="G528" s="28">
        <f t="shared" si="53"/>
        <v>12569500</v>
      </c>
      <c r="H528" s="28">
        <f t="shared" si="53"/>
        <v>11427000</v>
      </c>
      <c r="I528" s="28">
        <f t="shared" si="53"/>
        <v>5254000</v>
      </c>
      <c r="J528" s="28">
        <f t="shared" si="53"/>
        <v>22670000</v>
      </c>
      <c r="K528" s="28">
        <f t="shared" si="53"/>
        <v>19275000</v>
      </c>
      <c r="L528" s="28">
        <f t="shared" si="53"/>
        <v>17075000</v>
      </c>
      <c r="M528" s="63">
        <f>F528+G528+H528+I528+J528+K528+L528</f>
        <v>88808000</v>
      </c>
    </row>
    <row r="529" spans="1:13" ht="12.75">
      <c r="A529" s="98"/>
      <c r="B529" s="98"/>
      <c r="C529" s="92"/>
      <c r="D529" s="95"/>
      <c r="E529" s="61" t="s">
        <v>17</v>
      </c>
      <c r="F529" s="28">
        <f t="shared" si="53"/>
        <v>200000</v>
      </c>
      <c r="G529" s="28">
        <f t="shared" si="53"/>
        <v>1450000</v>
      </c>
      <c r="H529" s="28">
        <f t="shared" si="53"/>
        <v>2870000</v>
      </c>
      <c r="I529" s="28">
        <f t="shared" si="53"/>
        <v>3600000</v>
      </c>
      <c r="J529" s="28">
        <f t="shared" si="53"/>
        <v>13290000</v>
      </c>
      <c r="K529" s="28">
        <f t="shared" si="53"/>
        <v>12750000</v>
      </c>
      <c r="L529" s="28">
        <f t="shared" si="53"/>
        <v>12500000</v>
      </c>
      <c r="M529" s="63">
        <f>F529+G529+H529+I529+J529+K529+L529</f>
        <v>46660000</v>
      </c>
    </row>
    <row r="530" spans="1:13" ht="12.75">
      <c r="A530" s="98"/>
      <c r="B530" s="98"/>
      <c r="C530" s="92"/>
      <c r="D530" s="95"/>
      <c r="E530" s="61" t="s">
        <v>11</v>
      </c>
      <c r="F530" s="28">
        <f t="shared" si="53"/>
        <v>537500</v>
      </c>
      <c r="G530" s="28">
        <f t="shared" si="53"/>
        <v>3820500</v>
      </c>
      <c r="H530" s="28">
        <f t="shared" si="53"/>
        <v>2377000</v>
      </c>
      <c r="I530" s="28">
        <f t="shared" si="53"/>
        <v>2910000</v>
      </c>
      <c r="J530" s="28">
        <f t="shared" si="53"/>
        <v>2140000</v>
      </c>
      <c r="K530" s="28">
        <f t="shared" si="53"/>
        <v>1900000</v>
      </c>
      <c r="L530" s="28">
        <f t="shared" si="53"/>
        <v>2200000</v>
      </c>
      <c r="M530" s="63">
        <f>F530+G530+H530+I530+J530+K530+L530</f>
        <v>15885000</v>
      </c>
    </row>
    <row r="531" spans="1:13" ht="13.5" thickBot="1">
      <c r="A531" s="99"/>
      <c r="B531" s="99"/>
      <c r="C531" s="100"/>
      <c r="D531" s="101"/>
      <c r="E531" s="64" t="s">
        <v>91</v>
      </c>
      <c r="F531" s="65">
        <f>F527+F528+F529+F530</f>
        <v>1700000</v>
      </c>
      <c r="G531" s="65">
        <f aca="true" t="shared" si="54" ref="G531:M531">G527+G528+G529+G530</f>
        <v>25765000</v>
      </c>
      <c r="H531" s="65">
        <f t="shared" si="54"/>
        <v>20874000</v>
      </c>
      <c r="I531" s="65">
        <f t="shared" si="54"/>
        <v>13464000</v>
      </c>
      <c r="J531" s="65">
        <f t="shared" si="54"/>
        <v>42800000</v>
      </c>
      <c r="K531" s="65">
        <f t="shared" si="54"/>
        <v>41825000</v>
      </c>
      <c r="L531" s="65">
        <f t="shared" si="54"/>
        <v>33475000</v>
      </c>
      <c r="M531" s="65">
        <f t="shared" si="54"/>
        <v>179903000</v>
      </c>
    </row>
    <row r="532" spans="1:13" ht="12.75">
      <c r="A532" s="102" t="s">
        <v>126</v>
      </c>
      <c r="B532" s="102"/>
      <c r="C532" s="104" t="s">
        <v>35</v>
      </c>
      <c r="D532" s="105">
        <f>D379</f>
        <v>20067666.67</v>
      </c>
      <c r="E532" s="70" t="s">
        <v>12</v>
      </c>
      <c r="F532" s="71">
        <f aca="true" t="shared" si="55" ref="F532:L535">F379</f>
        <v>0</v>
      </c>
      <c r="G532" s="71">
        <f t="shared" si="55"/>
        <v>2550000</v>
      </c>
      <c r="H532" s="71">
        <f t="shared" si="55"/>
        <v>2550000</v>
      </c>
      <c r="I532" s="71">
        <f t="shared" si="55"/>
        <v>2550000</v>
      </c>
      <c r="J532" s="71">
        <f t="shared" si="55"/>
        <v>2550000</v>
      </c>
      <c r="K532" s="71">
        <f t="shared" si="55"/>
        <v>2550000</v>
      </c>
      <c r="L532" s="71">
        <f t="shared" si="55"/>
        <v>4250000</v>
      </c>
      <c r="M532" s="72">
        <f>F532+G532+H532+I532+J532+K532+L532</f>
        <v>17000000</v>
      </c>
    </row>
    <row r="533" spans="1:13" ht="12.75">
      <c r="A533" s="98"/>
      <c r="B533" s="98"/>
      <c r="C533" s="92"/>
      <c r="D533" s="95"/>
      <c r="E533" s="61" t="s">
        <v>52</v>
      </c>
      <c r="F533" s="28">
        <f t="shared" si="55"/>
        <v>33000</v>
      </c>
      <c r="G533" s="28">
        <f t="shared" si="55"/>
        <v>259666.66999999998</v>
      </c>
      <c r="H533" s="28">
        <f t="shared" si="55"/>
        <v>225000</v>
      </c>
      <c r="I533" s="28">
        <f t="shared" si="55"/>
        <v>225000</v>
      </c>
      <c r="J533" s="28">
        <f t="shared" si="55"/>
        <v>225000</v>
      </c>
      <c r="K533" s="28">
        <f t="shared" si="55"/>
        <v>225000</v>
      </c>
      <c r="L533" s="28">
        <f t="shared" si="55"/>
        <v>375000</v>
      </c>
      <c r="M533" s="63">
        <f>F533+G533+H533+I533+J533+K533+L533</f>
        <v>1567666.67</v>
      </c>
    </row>
    <row r="534" spans="1:13" ht="12.75">
      <c r="A534" s="98"/>
      <c r="B534" s="98"/>
      <c r="C534" s="92"/>
      <c r="D534" s="95"/>
      <c r="E534" s="61" t="s">
        <v>17</v>
      </c>
      <c r="F534" s="28">
        <f t="shared" si="55"/>
        <v>0</v>
      </c>
      <c r="G534" s="28">
        <f t="shared" si="55"/>
        <v>0</v>
      </c>
      <c r="H534" s="28">
        <f t="shared" si="55"/>
        <v>0</v>
      </c>
      <c r="I534" s="28">
        <f t="shared" si="55"/>
        <v>0</v>
      </c>
      <c r="J534" s="28">
        <f t="shared" si="55"/>
        <v>0</v>
      </c>
      <c r="K534" s="28">
        <f t="shared" si="55"/>
        <v>0</v>
      </c>
      <c r="L534" s="28">
        <f t="shared" si="55"/>
        <v>0</v>
      </c>
      <c r="M534" s="63">
        <f>F534+G534+H534+I534+J534+K534+L534</f>
        <v>0</v>
      </c>
    </row>
    <row r="535" spans="1:13" ht="12.75">
      <c r="A535" s="98"/>
      <c r="B535" s="98"/>
      <c r="C535" s="92"/>
      <c r="D535" s="95"/>
      <c r="E535" s="61" t="s">
        <v>11</v>
      </c>
      <c r="F535" s="28">
        <f t="shared" si="55"/>
        <v>0</v>
      </c>
      <c r="G535" s="28">
        <f t="shared" si="55"/>
        <v>225000</v>
      </c>
      <c r="H535" s="28">
        <f t="shared" si="55"/>
        <v>225000</v>
      </c>
      <c r="I535" s="28">
        <f t="shared" si="55"/>
        <v>225000</v>
      </c>
      <c r="J535" s="28">
        <f t="shared" si="55"/>
        <v>225000</v>
      </c>
      <c r="K535" s="28">
        <f t="shared" si="55"/>
        <v>225000</v>
      </c>
      <c r="L535" s="28">
        <f t="shared" si="55"/>
        <v>375000</v>
      </c>
      <c r="M535" s="63">
        <f>F535+G535+H535+I535+J535+K535+L535</f>
        <v>1500000</v>
      </c>
    </row>
    <row r="536" spans="1:13" ht="13.5" thickBot="1">
      <c r="A536" s="103"/>
      <c r="B536" s="103"/>
      <c r="C536" s="93"/>
      <c r="D536" s="96"/>
      <c r="E536" s="66" t="s">
        <v>91</v>
      </c>
      <c r="F536" s="67">
        <f>F532+F533+F534+F535</f>
        <v>33000</v>
      </c>
      <c r="G536" s="67">
        <f aca="true" t="shared" si="56" ref="G536:L536">G532+G533+G534+G535</f>
        <v>3034666.67</v>
      </c>
      <c r="H536" s="67">
        <f t="shared" si="56"/>
        <v>3000000</v>
      </c>
      <c r="I536" s="67">
        <f t="shared" si="56"/>
        <v>3000000</v>
      </c>
      <c r="J536" s="67">
        <f t="shared" si="56"/>
        <v>3000000</v>
      </c>
      <c r="K536" s="67">
        <f t="shared" si="56"/>
        <v>3000000</v>
      </c>
      <c r="L536" s="67">
        <f t="shared" si="56"/>
        <v>5000000</v>
      </c>
      <c r="M536" s="67">
        <f>M532+M533+M534+M535</f>
        <v>20067666.67</v>
      </c>
    </row>
    <row r="537" spans="1:13" ht="12.75">
      <c r="A537" s="97" t="s">
        <v>50</v>
      </c>
      <c r="B537" s="97"/>
      <c r="C537" s="91" t="s">
        <v>35</v>
      </c>
      <c r="D537" s="94">
        <f>D429</f>
        <v>17772997</v>
      </c>
      <c r="E537" s="68" t="s">
        <v>12</v>
      </c>
      <c r="F537" s="69">
        <f aca="true" t="shared" si="57" ref="F537:L540">F429</f>
        <v>0</v>
      </c>
      <c r="G537" s="69">
        <f t="shared" si="57"/>
        <v>2427463.15</v>
      </c>
      <c r="H537" s="69">
        <f t="shared" si="57"/>
        <v>4126478</v>
      </c>
      <c r="I537" s="69">
        <f t="shared" si="57"/>
        <v>5023106.3</v>
      </c>
      <c r="J537" s="69">
        <f t="shared" si="57"/>
        <v>375000</v>
      </c>
      <c r="K537" s="69">
        <f t="shared" si="57"/>
        <v>375000</v>
      </c>
      <c r="L537" s="69">
        <f t="shared" si="57"/>
        <v>0</v>
      </c>
      <c r="M537" s="60">
        <f>F537+G537+H537+I537+J537+K537+L537</f>
        <v>12327047.45</v>
      </c>
    </row>
    <row r="538" spans="1:13" ht="12.75">
      <c r="A538" s="98"/>
      <c r="B538" s="98"/>
      <c r="C538" s="92"/>
      <c r="D538" s="95"/>
      <c r="E538" s="61" t="s">
        <v>52</v>
      </c>
      <c r="F538" s="28">
        <f t="shared" si="57"/>
        <v>260000</v>
      </c>
      <c r="G538" s="28">
        <f t="shared" si="57"/>
        <v>568375.85</v>
      </c>
      <c r="H538" s="28">
        <f t="shared" si="57"/>
        <v>1048202</v>
      </c>
      <c r="I538" s="28">
        <f t="shared" si="57"/>
        <v>1189371.7</v>
      </c>
      <c r="J538" s="28">
        <f t="shared" si="57"/>
        <v>1055000</v>
      </c>
      <c r="K538" s="28">
        <f t="shared" si="57"/>
        <v>975000</v>
      </c>
      <c r="L538" s="28">
        <f t="shared" si="57"/>
        <v>0</v>
      </c>
      <c r="M538" s="63">
        <f>F538+G538+H538+I538+J538+K538+L538</f>
        <v>5095949.55</v>
      </c>
    </row>
    <row r="539" spans="1:13" ht="12.75">
      <c r="A539" s="98"/>
      <c r="B539" s="98"/>
      <c r="C539" s="92"/>
      <c r="D539" s="95"/>
      <c r="E539" s="61" t="s">
        <v>17</v>
      </c>
      <c r="F539" s="28">
        <f t="shared" si="57"/>
        <v>0</v>
      </c>
      <c r="G539" s="28">
        <f t="shared" si="57"/>
        <v>0</v>
      </c>
      <c r="H539" s="28">
        <f t="shared" si="57"/>
        <v>0</v>
      </c>
      <c r="I539" s="28">
        <f t="shared" si="57"/>
        <v>50000</v>
      </c>
      <c r="J539" s="28">
        <f t="shared" si="57"/>
        <v>150000</v>
      </c>
      <c r="K539" s="28">
        <f t="shared" si="57"/>
        <v>150000</v>
      </c>
      <c r="L539" s="28">
        <f t="shared" si="57"/>
        <v>0</v>
      </c>
      <c r="M539" s="63">
        <f>F539+G539+H539+I539+J539+K539+L539</f>
        <v>350000</v>
      </c>
    </row>
    <row r="540" spans="1:13" ht="12.75">
      <c r="A540" s="98"/>
      <c r="B540" s="98"/>
      <c r="C540" s="92"/>
      <c r="D540" s="95"/>
      <c r="E540" s="61" t="s">
        <v>11</v>
      </c>
      <c r="F540" s="28">
        <f t="shared" si="57"/>
        <v>0</v>
      </c>
      <c r="G540" s="28">
        <f t="shared" si="57"/>
        <v>0</v>
      </c>
      <c r="H540" s="28">
        <f t="shared" si="57"/>
        <v>0</v>
      </c>
      <c r="I540" s="28">
        <f t="shared" si="57"/>
        <v>0</v>
      </c>
      <c r="J540" s="28">
        <f t="shared" si="57"/>
        <v>0</v>
      </c>
      <c r="K540" s="28">
        <f t="shared" si="57"/>
        <v>0</v>
      </c>
      <c r="L540" s="28">
        <f t="shared" si="57"/>
        <v>0</v>
      </c>
      <c r="M540" s="63">
        <f>F540+G540+H540+I540+J540+K540+L540</f>
        <v>0</v>
      </c>
    </row>
    <row r="541" spans="1:13" ht="13.5" thickBot="1">
      <c r="A541" s="99"/>
      <c r="B541" s="99"/>
      <c r="C541" s="100"/>
      <c r="D541" s="101"/>
      <c r="E541" s="64" t="s">
        <v>3</v>
      </c>
      <c r="F541" s="65">
        <f>F537+F538+F539+F540</f>
        <v>260000</v>
      </c>
      <c r="G541" s="65">
        <f aca="true" t="shared" si="58" ref="G541:L541">G537+G538+G539+G540</f>
        <v>2995839</v>
      </c>
      <c r="H541" s="65">
        <f t="shared" si="58"/>
        <v>5174680</v>
      </c>
      <c r="I541" s="65">
        <f t="shared" si="58"/>
        <v>6262478</v>
      </c>
      <c r="J541" s="65">
        <f t="shared" si="58"/>
        <v>1580000</v>
      </c>
      <c r="K541" s="65">
        <f t="shared" si="58"/>
        <v>1500000</v>
      </c>
      <c r="L541" s="65">
        <f t="shared" si="58"/>
        <v>0</v>
      </c>
      <c r="M541" s="65">
        <f>M537+M538+M539+M540</f>
        <v>17772997</v>
      </c>
    </row>
    <row r="542" spans="1:13" ht="12.75">
      <c r="A542" s="102" t="s">
        <v>51</v>
      </c>
      <c r="B542" s="102"/>
      <c r="C542" s="104" t="s">
        <v>35</v>
      </c>
      <c r="D542" s="105">
        <f>D465</f>
        <v>3312000</v>
      </c>
      <c r="E542" s="70" t="s">
        <v>12</v>
      </c>
      <c r="F542" s="71">
        <f aca="true" t="shared" si="59" ref="F542:L545">F465</f>
        <v>320000</v>
      </c>
      <c r="G542" s="71">
        <f t="shared" si="59"/>
        <v>320000</v>
      </c>
      <c r="H542" s="71">
        <f t="shared" si="59"/>
        <v>0</v>
      </c>
      <c r="I542" s="71">
        <f t="shared" si="59"/>
        <v>0</v>
      </c>
      <c r="J542" s="71">
        <f t="shared" si="59"/>
        <v>0</v>
      </c>
      <c r="K542" s="71">
        <f t="shared" si="59"/>
        <v>880000</v>
      </c>
      <c r="L542" s="71">
        <f t="shared" si="59"/>
        <v>0</v>
      </c>
      <c r="M542" s="72">
        <f>F542+G542+H542+I542+J542+K542+L542</f>
        <v>1520000</v>
      </c>
    </row>
    <row r="543" spans="1:13" ht="12.75">
      <c r="A543" s="98"/>
      <c r="B543" s="98"/>
      <c r="C543" s="92"/>
      <c r="D543" s="95"/>
      <c r="E543" s="61" t="s">
        <v>52</v>
      </c>
      <c r="F543" s="28">
        <f t="shared" si="59"/>
        <v>182000</v>
      </c>
      <c r="G543" s="28">
        <f t="shared" si="59"/>
        <v>0</v>
      </c>
      <c r="H543" s="28">
        <f t="shared" si="59"/>
        <v>0</v>
      </c>
      <c r="I543" s="28">
        <f t="shared" si="59"/>
        <v>240000</v>
      </c>
      <c r="J543" s="28">
        <f t="shared" si="59"/>
        <v>0</v>
      </c>
      <c r="K543" s="28">
        <f t="shared" si="59"/>
        <v>100000</v>
      </c>
      <c r="L543" s="28">
        <f t="shared" si="59"/>
        <v>0</v>
      </c>
      <c r="M543" s="63">
        <f>F543+G543+H543+I543+J543+K543+L543</f>
        <v>522000</v>
      </c>
    </row>
    <row r="544" spans="1:13" ht="12.75">
      <c r="A544" s="98"/>
      <c r="B544" s="98"/>
      <c r="C544" s="92"/>
      <c r="D544" s="95"/>
      <c r="E544" s="61" t="s">
        <v>17</v>
      </c>
      <c r="F544" s="28">
        <f t="shared" si="59"/>
        <v>100000</v>
      </c>
      <c r="G544" s="28">
        <f t="shared" si="59"/>
        <v>150000</v>
      </c>
      <c r="H544" s="28">
        <f t="shared" si="59"/>
        <v>0</v>
      </c>
      <c r="I544" s="28">
        <f t="shared" si="59"/>
        <v>100000</v>
      </c>
      <c r="J544" s="28">
        <f t="shared" si="59"/>
        <v>0</v>
      </c>
      <c r="K544" s="28">
        <f t="shared" si="59"/>
        <v>50000</v>
      </c>
      <c r="L544" s="28">
        <f t="shared" si="59"/>
        <v>0</v>
      </c>
      <c r="M544" s="63">
        <f>F544+G544+H544+I544+J544+K544+L544</f>
        <v>400000</v>
      </c>
    </row>
    <row r="545" spans="1:13" ht="12.75">
      <c r="A545" s="98"/>
      <c r="B545" s="98"/>
      <c r="C545" s="92"/>
      <c r="D545" s="95"/>
      <c r="E545" s="61" t="s">
        <v>11</v>
      </c>
      <c r="F545" s="28">
        <f t="shared" si="59"/>
        <v>220000</v>
      </c>
      <c r="G545" s="28">
        <f t="shared" si="59"/>
        <v>180000</v>
      </c>
      <c r="H545" s="28">
        <f t="shared" si="59"/>
        <v>0</v>
      </c>
      <c r="I545" s="28">
        <f t="shared" si="59"/>
        <v>150000</v>
      </c>
      <c r="J545" s="28">
        <f t="shared" si="59"/>
        <v>0</v>
      </c>
      <c r="K545" s="28">
        <f t="shared" si="59"/>
        <v>320000</v>
      </c>
      <c r="L545" s="28">
        <f t="shared" si="59"/>
        <v>0</v>
      </c>
      <c r="M545" s="63">
        <f>F545+G545+H545+I545+J545+K545+L545</f>
        <v>870000</v>
      </c>
    </row>
    <row r="546" spans="1:13" ht="13.5" thickBot="1">
      <c r="A546" s="103"/>
      <c r="B546" s="103"/>
      <c r="C546" s="93"/>
      <c r="D546" s="96"/>
      <c r="E546" s="66" t="s">
        <v>3</v>
      </c>
      <c r="F546" s="67">
        <f>F542+F543+F544+F545</f>
        <v>822000</v>
      </c>
      <c r="G546" s="67">
        <f aca="true" t="shared" si="60" ref="G546:L546">G542+G543+G544+G545</f>
        <v>650000</v>
      </c>
      <c r="H546" s="67">
        <f t="shared" si="60"/>
        <v>0</v>
      </c>
      <c r="I546" s="67">
        <f t="shared" si="60"/>
        <v>490000</v>
      </c>
      <c r="J546" s="67">
        <f t="shared" si="60"/>
        <v>0</v>
      </c>
      <c r="K546" s="67">
        <f t="shared" si="60"/>
        <v>1350000</v>
      </c>
      <c r="L546" s="67">
        <f t="shared" si="60"/>
        <v>0</v>
      </c>
      <c r="M546" s="67">
        <f>M542+M543+M544+M545</f>
        <v>3312000</v>
      </c>
    </row>
    <row r="547" spans="1:13" ht="12.75">
      <c r="A547" s="97" t="s">
        <v>123</v>
      </c>
      <c r="B547" s="97"/>
      <c r="C547" s="91" t="s">
        <v>35</v>
      </c>
      <c r="D547" s="94">
        <f>D511</f>
        <v>1580860</v>
      </c>
      <c r="E547" s="68" t="s">
        <v>12</v>
      </c>
      <c r="F547" s="69">
        <f aca="true" t="shared" si="61" ref="F547:L550">F511</f>
        <v>0</v>
      </c>
      <c r="G547" s="69">
        <f t="shared" si="61"/>
        <v>0</v>
      </c>
      <c r="H547" s="69">
        <f t="shared" si="61"/>
        <v>0</v>
      </c>
      <c r="I547" s="69">
        <f t="shared" si="61"/>
        <v>0</v>
      </c>
      <c r="J547" s="69">
        <f t="shared" si="61"/>
        <v>0</v>
      </c>
      <c r="K547" s="69">
        <f t="shared" si="61"/>
        <v>0</v>
      </c>
      <c r="L547" s="69">
        <f t="shared" si="61"/>
        <v>0</v>
      </c>
      <c r="M547" s="60">
        <f>F547+G547+H547+I547+J547+K547+L547</f>
        <v>0</v>
      </c>
    </row>
    <row r="548" spans="1:13" ht="12.75">
      <c r="A548" s="98"/>
      <c r="B548" s="98"/>
      <c r="C548" s="92"/>
      <c r="D548" s="95"/>
      <c r="E548" s="61" t="s">
        <v>52</v>
      </c>
      <c r="F548" s="28">
        <f t="shared" si="61"/>
        <v>105320</v>
      </c>
      <c r="G548" s="28">
        <f t="shared" si="61"/>
        <v>0</v>
      </c>
      <c r="H548" s="28">
        <f t="shared" si="61"/>
        <v>0</v>
      </c>
      <c r="I548" s="28">
        <f t="shared" si="61"/>
        <v>46600</v>
      </c>
      <c r="J548" s="28">
        <f t="shared" si="61"/>
        <v>0</v>
      </c>
      <c r="K548" s="28">
        <f t="shared" si="61"/>
        <v>0</v>
      </c>
      <c r="L548" s="28">
        <f t="shared" si="61"/>
        <v>1000000</v>
      </c>
      <c r="M548" s="63">
        <f>F548+G548+H548+I548+J548+K548+L548</f>
        <v>1151920</v>
      </c>
    </row>
    <row r="549" spans="1:13" ht="12.75">
      <c r="A549" s="98"/>
      <c r="B549" s="98"/>
      <c r="C549" s="92"/>
      <c r="D549" s="95"/>
      <c r="E549" s="61" t="s">
        <v>17</v>
      </c>
      <c r="F549" s="28">
        <f t="shared" si="61"/>
        <v>187490</v>
      </c>
      <c r="G549" s="28">
        <f t="shared" si="61"/>
        <v>0</v>
      </c>
      <c r="H549" s="28">
        <f t="shared" si="61"/>
        <v>0</v>
      </c>
      <c r="I549" s="28">
        <f t="shared" si="61"/>
        <v>0</v>
      </c>
      <c r="J549" s="28">
        <f t="shared" si="61"/>
        <v>0</v>
      </c>
      <c r="K549" s="28">
        <f t="shared" si="61"/>
        <v>0</v>
      </c>
      <c r="L549" s="28">
        <f t="shared" si="61"/>
        <v>0</v>
      </c>
      <c r="M549" s="63">
        <f>F549+G549+H549+I549+J549+K549+L549</f>
        <v>187490</v>
      </c>
    </row>
    <row r="550" spans="1:13" ht="12.75">
      <c r="A550" s="98"/>
      <c r="B550" s="98"/>
      <c r="C550" s="92"/>
      <c r="D550" s="95"/>
      <c r="E550" s="61" t="s">
        <v>11</v>
      </c>
      <c r="F550" s="28">
        <f t="shared" si="61"/>
        <v>67350</v>
      </c>
      <c r="G550" s="28">
        <f t="shared" si="61"/>
        <v>0</v>
      </c>
      <c r="H550" s="28">
        <f t="shared" si="61"/>
        <v>151200</v>
      </c>
      <c r="I550" s="28">
        <f t="shared" si="61"/>
        <v>22900</v>
      </c>
      <c r="J550" s="28">
        <f t="shared" si="61"/>
        <v>0</v>
      </c>
      <c r="K550" s="28">
        <f t="shared" si="61"/>
        <v>0</v>
      </c>
      <c r="L550" s="28">
        <f t="shared" si="61"/>
        <v>0</v>
      </c>
      <c r="M550" s="63">
        <f>F550+G550+H550+I550+J550+K550+L550</f>
        <v>241450</v>
      </c>
    </row>
    <row r="551" spans="1:13" ht="13.5" thickBot="1">
      <c r="A551" s="103"/>
      <c r="B551" s="103"/>
      <c r="C551" s="93"/>
      <c r="D551" s="96"/>
      <c r="E551" s="66" t="s">
        <v>3</v>
      </c>
      <c r="F551" s="67">
        <f>F547+F548+F549+F550</f>
        <v>360160</v>
      </c>
      <c r="G551" s="67">
        <f aca="true" t="shared" si="62" ref="G551:L551">G547+G548+G549+G550</f>
        <v>0</v>
      </c>
      <c r="H551" s="67">
        <f t="shared" si="62"/>
        <v>151200</v>
      </c>
      <c r="I551" s="67">
        <f t="shared" si="62"/>
        <v>69500</v>
      </c>
      <c r="J551" s="67">
        <f t="shared" si="62"/>
        <v>0</v>
      </c>
      <c r="K551" s="67">
        <f t="shared" si="62"/>
        <v>0</v>
      </c>
      <c r="L551" s="67">
        <f t="shared" si="62"/>
        <v>1000000</v>
      </c>
      <c r="M551" s="67">
        <f>M547+M548+M549+M550</f>
        <v>1580860</v>
      </c>
    </row>
    <row r="552" spans="1:13" ht="24.75" customHeight="1">
      <c r="A552" s="112" t="s">
        <v>34</v>
      </c>
      <c r="B552" s="113"/>
      <c r="C552" s="106" t="s">
        <v>35</v>
      </c>
      <c r="D552" s="109">
        <f>D522+D527+D532+D537+D542+D547</f>
        <v>351992536.67</v>
      </c>
      <c r="E552" s="73" t="s">
        <v>12</v>
      </c>
      <c r="F552" s="74">
        <f>F522+F527+F532+F537+F542+F547</f>
        <v>745000</v>
      </c>
      <c r="G552" s="74">
        <f aca="true" t="shared" si="63" ref="G552:L552">G522+G527+G532+G537+G542+G547</f>
        <v>23222463.15</v>
      </c>
      <c r="H552" s="74">
        <f t="shared" si="63"/>
        <v>15876478</v>
      </c>
      <c r="I552" s="74">
        <f t="shared" si="63"/>
        <v>14273106.3</v>
      </c>
      <c r="J552" s="74">
        <f t="shared" si="63"/>
        <v>15425000</v>
      </c>
      <c r="K552" s="74">
        <f t="shared" si="63"/>
        <v>16705000</v>
      </c>
      <c r="L552" s="74">
        <f t="shared" si="63"/>
        <v>10950000</v>
      </c>
      <c r="M552" s="75">
        <f>F552+G552+H552+I552+J552+K552+L552</f>
        <v>97197047.45</v>
      </c>
    </row>
    <row r="553" spans="1:13" ht="24.75" customHeight="1">
      <c r="A553" s="114"/>
      <c r="B553" s="115"/>
      <c r="C553" s="107"/>
      <c r="D553" s="110"/>
      <c r="E553" s="76" t="s">
        <v>52</v>
      </c>
      <c r="F553" s="77">
        <f aca="true" t="shared" si="64" ref="F553:L555">F523+F528+F533+F538+F543+F548</f>
        <v>3797652</v>
      </c>
      <c r="G553" s="77">
        <f t="shared" si="64"/>
        <v>20270464.520000003</v>
      </c>
      <c r="H553" s="77">
        <f t="shared" si="64"/>
        <v>19935202</v>
      </c>
      <c r="I553" s="77">
        <f t="shared" si="64"/>
        <v>15259971.7</v>
      </c>
      <c r="J553" s="77">
        <f t="shared" si="64"/>
        <v>28505000</v>
      </c>
      <c r="K553" s="77">
        <f t="shared" si="64"/>
        <v>29735000</v>
      </c>
      <c r="L553" s="77">
        <f t="shared" si="64"/>
        <v>23405000</v>
      </c>
      <c r="M553" s="78">
        <f>F553+G553+H553+I553+J553+K553+L553</f>
        <v>140908290.22</v>
      </c>
    </row>
    <row r="554" spans="1:13" ht="24.75" customHeight="1">
      <c r="A554" s="114"/>
      <c r="B554" s="115"/>
      <c r="C554" s="107"/>
      <c r="D554" s="110"/>
      <c r="E554" s="76" t="s">
        <v>17</v>
      </c>
      <c r="F554" s="77">
        <f t="shared" si="64"/>
        <v>3724996</v>
      </c>
      <c r="G554" s="77">
        <f t="shared" si="64"/>
        <v>7740000</v>
      </c>
      <c r="H554" s="77">
        <f t="shared" si="64"/>
        <v>5195000</v>
      </c>
      <c r="I554" s="77">
        <f t="shared" si="64"/>
        <v>6475000</v>
      </c>
      <c r="J554" s="77">
        <f t="shared" si="64"/>
        <v>16315000</v>
      </c>
      <c r="K554" s="77">
        <f t="shared" si="64"/>
        <v>22420000</v>
      </c>
      <c r="L554" s="77">
        <f t="shared" si="64"/>
        <v>16675000</v>
      </c>
      <c r="M554" s="78">
        <f>F554+G554+H554+I554+J554+K554+L554</f>
        <v>78544996</v>
      </c>
    </row>
    <row r="555" spans="1:13" ht="24.75" customHeight="1">
      <c r="A555" s="114"/>
      <c r="B555" s="115"/>
      <c r="C555" s="107"/>
      <c r="D555" s="110"/>
      <c r="E555" s="76" t="s">
        <v>11</v>
      </c>
      <c r="F555" s="77">
        <f t="shared" si="64"/>
        <v>2013525</v>
      </c>
      <c r="G555" s="77">
        <f t="shared" si="64"/>
        <v>7592578</v>
      </c>
      <c r="H555" s="77">
        <f t="shared" si="64"/>
        <v>6403200</v>
      </c>
      <c r="I555" s="77">
        <f t="shared" si="64"/>
        <v>6357900</v>
      </c>
      <c r="J555" s="77">
        <f t="shared" si="64"/>
        <v>4215000</v>
      </c>
      <c r="K555" s="77">
        <f t="shared" si="64"/>
        <v>4860000</v>
      </c>
      <c r="L555" s="77">
        <f t="shared" si="64"/>
        <v>3900000</v>
      </c>
      <c r="M555" s="78">
        <f>F555+G555+H555+I555+J555+K555+L555</f>
        <v>35342203</v>
      </c>
    </row>
    <row r="556" spans="1:13" ht="24.75" customHeight="1" thickBot="1">
      <c r="A556" s="116"/>
      <c r="B556" s="117"/>
      <c r="C556" s="108"/>
      <c r="D556" s="111"/>
      <c r="E556" s="79" t="s">
        <v>3</v>
      </c>
      <c r="F556" s="80">
        <f>F552+F553+F554+F555</f>
        <v>10281173</v>
      </c>
      <c r="G556" s="80">
        <f aca="true" t="shared" si="65" ref="G556:M556">G552+G553+G554+G555</f>
        <v>58825505.67</v>
      </c>
      <c r="H556" s="80">
        <f t="shared" si="65"/>
        <v>47409880</v>
      </c>
      <c r="I556" s="80">
        <f t="shared" si="65"/>
        <v>42365978</v>
      </c>
      <c r="J556" s="80">
        <f t="shared" si="65"/>
        <v>64460000</v>
      </c>
      <c r="K556" s="80">
        <f t="shared" si="65"/>
        <v>73720000</v>
      </c>
      <c r="L556" s="80">
        <f t="shared" si="65"/>
        <v>54930000</v>
      </c>
      <c r="M556" s="81">
        <f t="shared" si="65"/>
        <v>351992536.67</v>
      </c>
    </row>
  </sheetData>
  <sheetProtection/>
  <mergeCells count="536">
    <mergeCell ref="A358:A362"/>
    <mergeCell ref="B358:B362"/>
    <mergeCell ref="C358:C362"/>
    <mergeCell ref="D358:D362"/>
    <mergeCell ref="M358:M362"/>
    <mergeCell ref="A353:A357"/>
    <mergeCell ref="B353:B357"/>
    <mergeCell ref="C353:C357"/>
    <mergeCell ref="D353:D357"/>
    <mergeCell ref="A348:A352"/>
    <mergeCell ref="B348:B352"/>
    <mergeCell ref="C348:C352"/>
    <mergeCell ref="D348:D352"/>
    <mergeCell ref="M348:M352"/>
    <mergeCell ref="M353:M357"/>
    <mergeCell ref="A338:A342"/>
    <mergeCell ref="B338:B342"/>
    <mergeCell ref="C338:C342"/>
    <mergeCell ref="D338:D342"/>
    <mergeCell ref="M338:M342"/>
    <mergeCell ref="A343:A347"/>
    <mergeCell ref="B343:B347"/>
    <mergeCell ref="C343:C347"/>
    <mergeCell ref="D343:D347"/>
    <mergeCell ref="M343:M347"/>
    <mergeCell ref="A328:A332"/>
    <mergeCell ref="B328:B332"/>
    <mergeCell ref="C328:C332"/>
    <mergeCell ref="D328:D332"/>
    <mergeCell ref="M328:M332"/>
    <mergeCell ref="A333:A337"/>
    <mergeCell ref="B333:B337"/>
    <mergeCell ref="C333:C337"/>
    <mergeCell ref="D333:D337"/>
    <mergeCell ref="M333:M337"/>
    <mergeCell ref="A318:A322"/>
    <mergeCell ref="B318:B322"/>
    <mergeCell ref="C318:C322"/>
    <mergeCell ref="D318:D322"/>
    <mergeCell ref="M318:M322"/>
    <mergeCell ref="A323:A327"/>
    <mergeCell ref="B323:B327"/>
    <mergeCell ref="C323:C327"/>
    <mergeCell ref="D323:D327"/>
    <mergeCell ref="M323:M327"/>
    <mergeCell ref="A308:A312"/>
    <mergeCell ref="B308:B312"/>
    <mergeCell ref="C308:C312"/>
    <mergeCell ref="D308:D312"/>
    <mergeCell ref="M308:M312"/>
    <mergeCell ref="A313:A317"/>
    <mergeCell ref="B313:B317"/>
    <mergeCell ref="C313:C317"/>
    <mergeCell ref="D313:D317"/>
    <mergeCell ref="M313:M317"/>
    <mergeCell ref="C298:C302"/>
    <mergeCell ref="D298:D302"/>
    <mergeCell ref="M298:M302"/>
    <mergeCell ref="A303:A307"/>
    <mergeCell ref="B303:B307"/>
    <mergeCell ref="C303:C307"/>
    <mergeCell ref="D303:D307"/>
    <mergeCell ref="M303:M307"/>
    <mergeCell ref="A298:A302"/>
    <mergeCell ref="M288:M292"/>
    <mergeCell ref="A293:A297"/>
    <mergeCell ref="B293:B297"/>
    <mergeCell ref="C293:C297"/>
    <mergeCell ref="D293:D297"/>
    <mergeCell ref="M293:M297"/>
    <mergeCell ref="D288:D292"/>
    <mergeCell ref="M278:M282"/>
    <mergeCell ref="A283:A287"/>
    <mergeCell ref="B283:B287"/>
    <mergeCell ref="C283:C287"/>
    <mergeCell ref="D283:D287"/>
    <mergeCell ref="M283:M287"/>
    <mergeCell ref="B278:B282"/>
    <mergeCell ref="M208:M212"/>
    <mergeCell ref="M203:M207"/>
    <mergeCell ref="D268:D272"/>
    <mergeCell ref="M268:M272"/>
    <mergeCell ref="B263:B267"/>
    <mergeCell ref="C263:C267"/>
    <mergeCell ref="D263:D267"/>
    <mergeCell ref="B208:B212"/>
    <mergeCell ref="C208:C212"/>
    <mergeCell ref="D87:D91"/>
    <mergeCell ref="M87:M91"/>
    <mergeCell ref="B82:B86"/>
    <mergeCell ref="B193:B197"/>
    <mergeCell ref="C193:C197"/>
    <mergeCell ref="D193:D197"/>
    <mergeCell ref="M193:M197"/>
    <mergeCell ref="D97:D101"/>
    <mergeCell ref="M97:M101"/>
    <mergeCell ref="M107:M111"/>
    <mergeCell ref="A42:A46"/>
    <mergeCell ref="B42:B46"/>
    <mergeCell ref="C42:C46"/>
    <mergeCell ref="D42:D46"/>
    <mergeCell ref="M42:M46"/>
    <mergeCell ref="B87:B91"/>
    <mergeCell ref="C87:C91"/>
    <mergeCell ref="B77:B81"/>
    <mergeCell ref="C77:C81"/>
    <mergeCell ref="D77:D81"/>
    <mergeCell ref="C92:C96"/>
    <mergeCell ref="D92:D96"/>
    <mergeCell ref="M92:M96"/>
    <mergeCell ref="A87:A91"/>
    <mergeCell ref="A82:A86"/>
    <mergeCell ref="A107:A111"/>
    <mergeCell ref="B107:B111"/>
    <mergeCell ref="C107:C111"/>
    <mergeCell ref="D107:D111"/>
    <mergeCell ref="M102:M106"/>
    <mergeCell ref="M445:M449"/>
    <mergeCell ref="A450:A454"/>
    <mergeCell ref="B450:B454"/>
    <mergeCell ref="A455:A459"/>
    <mergeCell ref="B455:B459"/>
    <mergeCell ref="C82:C86"/>
    <mergeCell ref="D82:D86"/>
    <mergeCell ref="M82:M86"/>
    <mergeCell ref="A92:A96"/>
    <mergeCell ref="B92:B96"/>
    <mergeCell ref="A203:A207"/>
    <mergeCell ref="A445:A449"/>
    <mergeCell ref="B445:B449"/>
    <mergeCell ref="C445:C449"/>
    <mergeCell ref="A516:B520"/>
    <mergeCell ref="D445:D449"/>
    <mergeCell ref="B258:B262"/>
    <mergeCell ref="C258:C262"/>
    <mergeCell ref="D258:D262"/>
    <mergeCell ref="B298:B302"/>
    <mergeCell ref="A465:B469"/>
    <mergeCell ref="A460:A464"/>
    <mergeCell ref="B460:B464"/>
    <mergeCell ref="A142:A146"/>
    <mergeCell ref="B142:B146"/>
    <mergeCell ref="C142:C146"/>
    <mergeCell ref="C278:C282"/>
    <mergeCell ref="A288:A292"/>
    <mergeCell ref="B288:B292"/>
    <mergeCell ref="C288:C292"/>
    <mergeCell ref="A198:A202"/>
    <mergeCell ref="B198:B202"/>
    <mergeCell ref="C182:C186"/>
    <mergeCell ref="D182:D186"/>
    <mergeCell ref="M152:M156"/>
    <mergeCell ref="A193:A197"/>
    <mergeCell ref="M198:M202"/>
    <mergeCell ref="C187:C191"/>
    <mergeCell ref="A162:A166"/>
    <mergeCell ref="M177:M181"/>
    <mergeCell ref="A2:M2"/>
    <mergeCell ref="A3:A4"/>
    <mergeCell ref="B3:B4"/>
    <mergeCell ref="C3:C4"/>
    <mergeCell ref="D3:D4"/>
    <mergeCell ref="E3:E4"/>
    <mergeCell ref="F3:L3"/>
    <mergeCell ref="M3:M4"/>
    <mergeCell ref="A5:M5"/>
    <mergeCell ref="A6:M6"/>
    <mergeCell ref="A17:A21"/>
    <mergeCell ref="A12:A16"/>
    <mergeCell ref="B12:B16"/>
    <mergeCell ref="C12:C16"/>
    <mergeCell ref="D12:D16"/>
    <mergeCell ref="M12:M16"/>
    <mergeCell ref="B17:B21"/>
    <mergeCell ref="C17:C21"/>
    <mergeCell ref="D17:D21"/>
    <mergeCell ref="M17:M21"/>
    <mergeCell ref="A67:A71"/>
    <mergeCell ref="B67:B71"/>
    <mergeCell ref="C67:C71"/>
    <mergeCell ref="D67:D71"/>
    <mergeCell ref="M67:M71"/>
    <mergeCell ref="A22:A26"/>
    <mergeCell ref="B22:B26"/>
    <mergeCell ref="C22:C26"/>
    <mergeCell ref="C32:C36"/>
    <mergeCell ref="D32:D36"/>
    <mergeCell ref="C47:C51"/>
    <mergeCell ref="D47:D51"/>
    <mergeCell ref="M47:M51"/>
    <mergeCell ref="C62:C66"/>
    <mergeCell ref="D62:D66"/>
    <mergeCell ref="M112:M116"/>
    <mergeCell ref="A52:A56"/>
    <mergeCell ref="B52:B56"/>
    <mergeCell ref="B32:B36"/>
    <mergeCell ref="D22:D26"/>
    <mergeCell ref="M22:M26"/>
    <mergeCell ref="M27:M31"/>
    <mergeCell ref="A72:A76"/>
    <mergeCell ref="B72:B76"/>
    <mergeCell ref="C52:C56"/>
    <mergeCell ref="B97:B101"/>
    <mergeCell ref="C97:C101"/>
    <mergeCell ref="M32:M36"/>
    <mergeCell ref="A32:A36"/>
    <mergeCell ref="M72:M76"/>
    <mergeCell ref="A77:A81"/>
    <mergeCell ref="D52:D56"/>
    <mergeCell ref="M52:M56"/>
    <mergeCell ref="B62:B66"/>
    <mergeCell ref="M77:M81"/>
    <mergeCell ref="D112:D116"/>
    <mergeCell ref="C72:C76"/>
    <mergeCell ref="D72:D76"/>
    <mergeCell ref="A47:A51"/>
    <mergeCell ref="B47:B51"/>
    <mergeCell ref="D102:D106"/>
    <mergeCell ref="A112:A116"/>
    <mergeCell ref="B112:B116"/>
    <mergeCell ref="C112:C116"/>
    <mergeCell ref="A97:A101"/>
    <mergeCell ref="D147:D151"/>
    <mergeCell ref="M132:M136"/>
    <mergeCell ref="B203:B207"/>
    <mergeCell ref="C203:C207"/>
    <mergeCell ref="B117:B121"/>
    <mergeCell ref="C117:C121"/>
    <mergeCell ref="D117:D121"/>
    <mergeCell ref="M142:M146"/>
    <mergeCell ref="D142:D146"/>
    <mergeCell ref="M117:M121"/>
    <mergeCell ref="B147:B151"/>
    <mergeCell ref="M122:M126"/>
    <mergeCell ref="A192:M192"/>
    <mergeCell ref="A187:B191"/>
    <mergeCell ref="A117:A121"/>
    <mergeCell ref="A132:A136"/>
    <mergeCell ref="B132:B136"/>
    <mergeCell ref="C132:C136"/>
    <mergeCell ref="D132:D136"/>
    <mergeCell ref="D152:D156"/>
    <mergeCell ref="C167:C171"/>
    <mergeCell ref="D203:D207"/>
    <mergeCell ref="C162:C166"/>
    <mergeCell ref="D162:D166"/>
    <mergeCell ref="D167:D171"/>
    <mergeCell ref="B157:B161"/>
    <mergeCell ref="C198:C202"/>
    <mergeCell ref="C177:C181"/>
    <mergeCell ref="M127:M131"/>
    <mergeCell ref="A152:A156"/>
    <mergeCell ref="B152:B156"/>
    <mergeCell ref="M162:M166"/>
    <mergeCell ref="M172:M176"/>
    <mergeCell ref="B167:B171"/>
    <mergeCell ref="A147:A151"/>
    <mergeCell ref="C147:C151"/>
    <mergeCell ref="B162:B166"/>
    <mergeCell ref="A127:A131"/>
    <mergeCell ref="B127:B131"/>
    <mergeCell ref="C127:C131"/>
    <mergeCell ref="D127:D131"/>
    <mergeCell ref="A177:A181"/>
    <mergeCell ref="A208:A212"/>
    <mergeCell ref="D208:D212"/>
    <mergeCell ref="D198:D202"/>
    <mergeCell ref="D177:D181"/>
    <mergeCell ref="B177:B181"/>
    <mergeCell ref="A223:A227"/>
    <mergeCell ref="B223:B227"/>
    <mergeCell ref="C223:C227"/>
    <mergeCell ref="D223:D227"/>
    <mergeCell ref="M223:M227"/>
    <mergeCell ref="A218:A222"/>
    <mergeCell ref="A167:A171"/>
    <mergeCell ref="M218:M222"/>
    <mergeCell ref="A213:A217"/>
    <mergeCell ref="B213:B217"/>
    <mergeCell ref="C213:C217"/>
    <mergeCell ref="A182:A186"/>
    <mergeCell ref="B182:B186"/>
    <mergeCell ref="D218:D222"/>
    <mergeCell ref="M213:M217"/>
    <mergeCell ref="M182:M186"/>
    <mergeCell ref="D233:D237"/>
    <mergeCell ref="M233:M237"/>
    <mergeCell ref="M137:M141"/>
    <mergeCell ref="D187:D191"/>
    <mergeCell ref="B218:B222"/>
    <mergeCell ref="C218:C222"/>
    <mergeCell ref="C233:C237"/>
    <mergeCell ref="B228:B232"/>
    <mergeCell ref="C228:C232"/>
    <mergeCell ref="D213:D217"/>
    <mergeCell ref="A122:A126"/>
    <mergeCell ref="B122:B126"/>
    <mergeCell ref="C122:C126"/>
    <mergeCell ref="D122:D126"/>
    <mergeCell ref="M57:M61"/>
    <mergeCell ref="C102:C106"/>
    <mergeCell ref="A102:A106"/>
    <mergeCell ref="B102:B106"/>
    <mergeCell ref="M62:M66"/>
    <mergeCell ref="A62:A66"/>
    <mergeCell ref="M248:M252"/>
    <mergeCell ref="A172:A176"/>
    <mergeCell ref="B172:B176"/>
    <mergeCell ref="C172:C176"/>
    <mergeCell ref="D172:D176"/>
    <mergeCell ref="M243:M247"/>
    <mergeCell ref="B238:B242"/>
    <mergeCell ref="A233:A237"/>
    <mergeCell ref="B233:B237"/>
    <mergeCell ref="A228:A232"/>
    <mergeCell ref="D238:D242"/>
    <mergeCell ref="M238:M242"/>
    <mergeCell ref="A57:A61"/>
    <mergeCell ref="B57:B61"/>
    <mergeCell ref="C57:C61"/>
    <mergeCell ref="D57:D61"/>
    <mergeCell ref="A137:A141"/>
    <mergeCell ref="B137:B141"/>
    <mergeCell ref="D228:D232"/>
    <mergeCell ref="M228:M232"/>
    <mergeCell ref="D243:D247"/>
    <mergeCell ref="A243:A247"/>
    <mergeCell ref="D363:D367"/>
    <mergeCell ref="B243:B247"/>
    <mergeCell ref="C253:C257"/>
    <mergeCell ref="D253:D257"/>
    <mergeCell ref="D248:D252"/>
    <mergeCell ref="A263:A267"/>
    <mergeCell ref="A273:A277"/>
    <mergeCell ref="D278:D282"/>
    <mergeCell ref="M369:M373"/>
    <mergeCell ref="C374:C378"/>
    <mergeCell ref="D374:D378"/>
    <mergeCell ref="M374:M378"/>
    <mergeCell ref="M390:M391"/>
    <mergeCell ref="C390:C391"/>
    <mergeCell ref="D390:D391"/>
    <mergeCell ref="E390:E391"/>
    <mergeCell ref="F390:L390"/>
    <mergeCell ref="C404:C408"/>
    <mergeCell ref="B399:B403"/>
    <mergeCell ref="A414:A418"/>
    <mergeCell ref="B414:B418"/>
    <mergeCell ref="C414:C418"/>
    <mergeCell ref="B419:B423"/>
    <mergeCell ref="A409:A413"/>
    <mergeCell ref="A392:M392"/>
    <mergeCell ref="D424:D428"/>
    <mergeCell ref="A399:A403"/>
    <mergeCell ref="M424:M428"/>
    <mergeCell ref="A393:M393"/>
    <mergeCell ref="A522:B526"/>
    <mergeCell ref="C522:C526"/>
    <mergeCell ref="D522:D526"/>
    <mergeCell ref="A424:A428"/>
    <mergeCell ref="B424:B428"/>
    <mergeCell ref="A419:A423"/>
    <mergeCell ref="A394:A398"/>
    <mergeCell ref="B394:B398"/>
    <mergeCell ref="C394:C398"/>
    <mergeCell ref="D394:D398"/>
    <mergeCell ref="M394:M398"/>
    <mergeCell ref="D404:D408"/>
    <mergeCell ref="M404:M408"/>
    <mergeCell ref="A404:A408"/>
    <mergeCell ref="B404:B408"/>
    <mergeCell ref="D435:D439"/>
    <mergeCell ref="D414:D418"/>
    <mergeCell ref="M414:M418"/>
    <mergeCell ref="C419:C423"/>
    <mergeCell ref="D419:D423"/>
    <mergeCell ref="M419:M423"/>
    <mergeCell ref="C424:C428"/>
    <mergeCell ref="M440:M444"/>
    <mergeCell ref="C460:C464"/>
    <mergeCell ref="D460:D464"/>
    <mergeCell ref="M460:M464"/>
    <mergeCell ref="C450:C454"/>
    <mergeCell ref="D450:D454"/>
    <mergeCell ref="M450:M454"/>
    <mergeCell ref="M455:M459"/>
    <mergeCell ref="C455:C459"/>
    <mergeCell ref="D455:D459"/>
    <mergeCell ref="M481:M485"/>
    <mergeCell ref="A471:A475"/>
    <mergeCell ref="B471:B475"/>
    <mergeCell ref="C471:C475"/>
    <mergeCell ref="D471:D475"/>
    <mergeCell ref="M471:M475"/>
    <mergeCell ref="M491:M495"/>
    <mergeCell ref="A476:A480"/>
    <mergeCell ref="B476:B480"/>
    <mergeCell ref="C476:C480"/>
    <mergeCell ref="D476:D480"/>
    <mergeCell ref="M476:M480"/>
    <mergeCell ref="A481:A485"/>
    <mergeCell ref="B481:B485"/>
    <mergeCell ref="C481:C485"/>
    <mergeCell ref="D481:D485"/>
    <mergeCell ref="A521:M521"/>
    <mergeCell ref="A486:A490"/>
    <mergeCell ref="B486:B490"/>
    <mergeCell ref="C486:C490"/>
    <mergeCell ref="D486:D490"/>
    <mergeCell ref="M486:M490"/>
    <mergeCell ref="A491:A495"/>
    <mergeCell ref="B491:B495"/>
    <mergeCell ref="C491:C495"/>
    <mergeCell ref="D491:D495"/>
    <mergeCell ref="D516:D520"/>
    <mergeCell ref="C511:C515"/>
    <mergeCell ref="A496:A500"/>
    <mergeCell ref="B496:B500"/>
    <mergeCell ref="C496:C500"/>
    <mergeCell ref="D496:D500"/>
    <mergeCell ref="A501:A505"/>
    <mergeCell ref="A511:B515"/>
    <mergeCell ref="A506:A510"/>
    <mergeCell ref="B506:B510"/>
    <mergeCell ref="M506:M510"/>
    <mergeCell ref="M496:M500"/>
    <mergeCell ref="B501:B505"/>
    <mergeCell ref="C501:C505"/>
    <mergeCell ref="D501:D505"/>
    <mergeCell ref="M501:M505"/>
    <mergeCell ref="C516:C520"/>
    <mergeCell ref="B409:B413"/>
    <mergeCell ref="C409:C413"/>
    <mergeCell ref="D409:D413"/>
    <mergeCell ref="M409:M413"/>
    <mergeCell ref="C465:C469"/>
    <mergeCell ref="D465:D469"/>
    <mergeCell ref="C435:C439"/>
    <mergeCell ref="C506:C510"/>
    <mergeCell ref="D506:D510"/>
    <mergeCell ref="C440:C444"/>
    <mergeCell ref="D440:D444"/>
    <mergeCell ref="D511:D515"/>
    <mergeCell ref="A429:B433"/>
    <mergeCell ref="C429:C433"/>
    <mergeCell ref="D429:D433"/>
    <mergeCell ref="A435:A439"/>
    <mergeCell ref="B435:B439"/>
    <mergeCell ref="A434:M434"/>
    <mergeCell ref="M435:M439"/>
    <mergeCell ref="C243:C247"/>
    <mergeCell ref="C238:C242"/>
    <mergeCell ref="B268:B272"/>
    <mergeCell ref="C268:C272"/>
    <mergeCell ref="A470:M470"/>
    <mergeCell ref="A389:M389"/>
    <mergeCell ref="C399:C403"/>
    <mergeCell ref="D399:D403"/>
    <mergeCell ref="M399:M403"/>
    <mergeCell ref="A440:A444"/>
    <mergeCell ref="C369:C373"/>
    <mergeCell ref="D369:D373"/>
    <mergeCell ref="A384:B388"/>
    <mergeCell ref="C384:C388"/>
    <mergeCell ref="D384:D388"/>
    <mergeCell ref="A374:A378"/>
    <mergeCell ref="M167:M171"/>
    <mergeCell ref="D137:D141"/>
    <mergeCell ref="C157:C161"/>
    <mergeCell ref="A248:A252"/>
    <mergeCell ref="M263:M267"/>
    <mergeCell ref="A268:A272"/>
    <mergeCell ref="A253:A257"/>
    <mergeCell ref="B248:B252"/>
    <mergeCell ref="C248:C252"/>
    <mergeCell ref="A238:A242"/>
    <mergeCell ref="A369:A373"/>
    <mergeCell ref="B369:B373"/>
    <mergeCell ref="A157:A161"/>
    <mergeCell ref="A7:A11"/>
    <mergeCell ref="B7:B11"/>
    <mergeCell ref="C7:C11"/>
    <mergeCell ref="A37:A41"/>
    <mergeCell ref="B37:B41"/>
    <mergeCell ref="B273:B277"/>
    <mergeCell ref="C273:C277"/>
    <mergeCell ref="D7:D11"/>
    <mergeCell ref="M7:M11"/>
    <mergeCell ref="M157:M161"/>
    <mergeCell ref="D157:D161"/>
    <mergeCell ref="C137:C141"/>
    <mergeCell ref="M147:M151"/>
    <mergeCell ref="C152:C156"/>
    <mergeCell ref="C37:C41"/>
    <mergeCell ref="D37:D41"/>
    <mergeCell ref="M37:M41"/>
    <mergeCell ref="A368:M368"/>
    <mergeCell ref="C363:C367"/>
    <mergeCell ref="B253:B257"/>
    <mergeCell ref="M253:M257"/>
    <mergeCell ref="D273:D277"/>
    <mergeCell ref="M273:M277"/>
    <mergeCell ref="A278:A282"/>
    <mergeCell ref="A258:A262"/>
    <mergeCell ref="A363:B367"/>
    <mergeCell ref="M258:M262"/>
    <mergeCell ref="C542:C546"/>
    <mergeCell ref="D542:D546"/>
    <mergeCell ref="A547:B551"/>
    <mergeCell ref="A379:B383"/>
    <mergeCell ref="D379:D383"/>
    <mergeCell ref="B374:B378"/>
    <mergeCell ref="A390:A391"/>
    <mergeCell ref="B390:B391"/>
    <mergeCell ref="C379:C383"/>
    <mergeCell ref="B440:B444"/>
    <mergeCell ref="A532:B536"/>
    <mergeCell ref="C532:C536"/>
    <mergeCell ref="D532:D536"/>
    <mergeCell ref="C552:C556"/>
    <mergeCell ref="D552:D556"/>
    <mergeCell ref="A552:B556"/>
    <mergeCell ref="A537:B541"/>
    <mergeCell ref="C537:C541"/>
    <mergeCell ref="D537:D541"/>
    <mergeCell ref="A542:B546"/>
    <mergeCell ref="A1:M1"/>
    <mergeCell ref="A27:A31"/>
    <mergeCell ref="B27:B31"/>
    <mergeCell ref="C27:C31"/>
    <mergeCell ref="D27:D31"/>
    <mergeCell ref="C547:C551"/>
    <mergeCell ref="D547:D551"/>
    <mergeCell ref="A527:B531"/>
    <mergeCell ref="C527:C531"/>
    <mergeCell ref="D527:D531"/>
  </mergeCells>
  <printOptions horizontalCentered="1"/>
  <pageMargins left="0.03937007874015748" right="0.03937007874015748" top="0.11811023622047245" bottom="0.11811023622047245" header="0.31496062992125984" footer="0.31496062992125984"/>
  <pageSetup horizontalDpi="600" verticalDpi="600" orientation="landscape" paperSize="9" scale="65" r:id="rId1"/>
  <headerFooter>
    <oddFooter>&amp;R&amp;P</oddFooter>
  </headerFooter>
  <rowBreaks count="11" manualBreakCount="11">
    <brk id="41" max="12" man="1"/>
    <brk id="81" max="12" man="1"/>
    <brk id="126" max="12" man="1"/>
    <brk id="166" max="12" man="1"/>
    <brk id="212" max="12" man="1"/>
    <brk id="292" max="12" man="1"/>
    <brk id="347" max="12" man="1"/>
    <brk id="388" max="12" man="1"/>
    <brk id="433" max="12" man="1"/>
    <brk id="490" max="12" man="1"/>
    <brk id="520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2013-11-13T16:19:12Z</cp:lastPrinted>
  <dcterms:created xsi:type="dcterms:W3CDTF">2012-09-14T08:17:45Z</dcterms:created>
  <dcterms:modified xsi:type="dcterms:W3CDTF">2015-12-29T06:48:14Z</dcterms:modified>
  <cp:category/>
  <cp:version/>
  <cp:contentType/>
  <cp:contentStatus/>
</cp:coreProperties>
</file>