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880" tabRatio="219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5" i="1"/>
  <c r="D201"/>
  <c r="D256"/>
  <c r="D259" s="1"/>
  <c r="D190" l="1"/>
  <c r="D193" s="1"/>
  <c r="D261" l="1"/>
  <c r="D69"/>
  <c r="D23"/>
  <c r="D270" l="1"/>
  <c r="D247"/>
  <c r="D196"/>
  <c r="D178"/>
  <c r="D123"/>
  <c r="D125" s="1"/>
  <c r="D77"/>
  <c r="D66"/>
  <c r="D35"/>
  <c r="D32"/>
  <c r="D22"/>
  <c r="D203" l="1"/>
  <c r="D34"/>
</calcChain>
</file>

<file path=xl/sharedStrings.xml><?xml version="1.0" encoding="utf-8"?>
<sst xmlns="http://schemas.openxmlformats.org/spreadsheetml/2006/main" count="390" uniqueCount="292">
  <si>
    <t>Poz.</t>
  </si>
  <si>
    <t>Wyszczególnienie elementów rozliczeniowych</t>
  </si>
  <si>
    <t>Jedn.</t>
  </si>
  <si>
    <t>Ilość</t>
  </si>
  <si>
    <t>Wartość jednost.     bez VAT</t>
  </si>
  <si>
    <t>Wartość netto</t>
  </si>
  <si>
    <t>WYMAGANIA OGÓLNE</t>
  </si>
  <si>
    <t>ROBOTY DROGOWE</t>
  </si>
  <si>
    <t>ROBOTY PRZYGOTOWAWCZE</t>
  </si>
  <si>
    <t>Pomiary geodezyjne</t>
  </si>
  <si>
    <t>założenie reperów wysokościowych 8 pionowych 14 poziomych</t>
  </si>
  <si>
    <t>kpl</t>
  </si>
  <si>
    <t>Usunięcie krzewów w obrębie obiektu oraz na skarpie</t>
  </si>
  <si>
    <t>wraz z utylizacją.</t>
  </si>
  <si>
    <t>ha</t>
  </si>
  <si>
    <t>Oczyszczenie terenu w obrębie obiektu.</t>
  </si>
  <si>
    <t>- zdjęcie warstwy humusu w obrębie obiektu - skarpy</t>
  </si>
  <si>
    <t>m2</t>
  </si>
  <si>
    <t>- wyrównanie terenu - profilowanie</t>
  </si>
  <si>
    <t>Rozbiórka elementów dróg oraz elementów betonowych.</t>
  </si>
  <si>
    <t>m3</t>
  </si>
  <si>
    <t xml:space="preserve">   Elbląga</t>
  </si>
  <si>
    <t xml:space="preserve">- wywóz i koszt utylizacji betonu i asfaltu z rozbiórki </t>
  </si>
  <si>
    <t>- demontaż stalowych elementów balustrad + wywóz i utylizacja</t>
  </si>
  <si>
    <t>mb</t>
  </si>
  <si>
    <t>Wykonanie robót porządkowych w obrębie obiektu.</t>
  </si>
  <si>
    <t>Prace w obrębie skarp i dojazdów przed przystąpieniem do prac</t>
  </si>
  <si>
    <t>budowlanych</t>
  </si>
  <si>
    <t>Prace porzadkowe po wykonaniu prac na skarpach i dojazdach</t>
  </si>
  <si>
    <t>Oczyszenie placu budowy  - demontaż placu budowy, kontenerów itp.</t>
  </si>
  <si>
    <t>- wykonanie wykopu w strefie realizacji nowych płyt przejściowych</t>
  </si>
  <si>
    <t>- wykonanie wykopu pod nowe schody</t>
  </si>
  <si>
    <t>- wykonanie wykopu w strefie montażu gabionów przy brzegu rzeki.</t>
  </si>
  <si>
    <t>Nasypy w obrębie dojazdów i umocnienia skarp i brzegu rzeki.</t>
  </si>
  <si>
    <t>- wykonanie zasypania w strefie dojazdów</t>
  </si>
  <si>
    <t>- wykonanie obsypania schodów oraz umocnień z gabionów</t>
  </si>
  <si>
    <t xml:space="preserve">Wykonanie drenów z rur PCV-U D150mm w osłonie z </t>
  </si>
  <si>
    <t xml:space="preserve"> geowłókniny i obsypanych narzutem kamiennym.</t>
  </si>
  <si>
    <t>1) Drenaż</t>
  </si>
  <si>
    <t xml:space="preserve">   a) profilowanie spadków pod rury drenarskie (wykopy, nasypy)</t>
  </si>
  <si>
    <t xml:space="preserve">   b) dranaż poprzeczny za płytą przejściową od strony Elbląga</t>
  </si>
  <si>
    <t xml:space="preserve">   c) dranaż poprzeczny za płytą przejściową od strony m. Jagodnik</t>
  </si>
  <si>
    <t xml:space="preserve">   d) wykonanie obsypania rur drenarskich narzutem kamiennym</t>
  </si>
  <si>
    <t xml:space="preserve">    e) osłonięcie drenażu geowłókniną</t>
  </si>
  <si>
    <t xml:space="preserve">2) wykonanie studzienek rewizyjnych D=400 wysokości ok 2m  </t>
  </si>
  <si>
    <t xml:space="preserve">szt. </t>
  </si>
  <si>
    <t xml:space="preserve">3) wykonanie narzutu kamiennego na końcach wyjścia rur </t>
  </si>
  <si>
    <t>Odwodnienia jezdni z elementów prefabrykowanych.</t>
  </si>
  <si>
    <t>Odtworzenie odwodnienia jezdni z elementów prefabrykowanych</t>
  </si>
  <si>
    <t xml:space="preserve">1) Wykonanie podbudowy z piasku modyfikowanego cementem o </t>
  </si>
  <si>
    <t>3) wykonanie narzutu kamiennego na końcach rur odwadniających</t>
  </si>
  <si>
    <t xml:space="preserve">    o grubości 20 cm na powierzchni 1,5m2 przy każdym korycie</t>
  </si>
  <si>
    <t xml:space="preserve">Nawierzchnia z mieszanek mineralno bitumicznych </t>
  </si>
  <si>
    <t xml:space="preserve">1) wykonanie obrzeży betonowych 30x8cm ze spoinami </t>
  </si>
  <si>
    <t xml:space="preserve">    wypełnionymi zaprawą cementową, ustawionych na </t>
  </si>
  <si>
    <t xml:space="preserve">    podsypce pisakowo-cementowej - ustawione wzdłuż schodów i</t>
  </si>
  <si>
    <t xml:space="preserve">    umocnień skarp pod obiektem</t>
  </si>
  <si>
    <t>2) wykonanie nawierzchni z elementów drobnowymiarowych z otworami</t>
  </si>
  <si>
    <t xml:space="preserve">    np. z elemntów PREFBET ułożonych na wyrównanej powierzchni </t>
  </si>
  <si>
    <t xml:space="preserve">    piaskowo-żwirowej gr 15 cm oraz obsianie trawą.</t>
  </si>
  <si>
    <t>Podbudowa.</t>
  </si>
  <si>
    <t>Wykonanie podbudowy drogowej w strefie dojazdów</t>
  </si>
  <si>
    <t>Krawężniki.</t>
  </si>
  <si>
    <t>Krawężniki drogowe betonowe.</t>
  </si>
  <si>
    <t>1) Wykonanie betonowych krawężników w strefie dojazdów</t>
  </si>
  <si>
    <t>2) Ławy, podkład pod krawężniki z betonu w strefie dojazdów</t>
  </si>
  <si>
    <t>Krawężniki kamienne.</t>
  </si>
  <si>
    <t>Schody.</t>
  </si>
  <si>
    <t>Schody z elementów prefabrykowanych.</t>
  </si>
  <si>
    <t xml:space="preserve">    od strony Elbląga </t>
  </si>
  <si>
    <t xml:space="preserve">    od strony m. Jagodnik</t>
  </si>
  <si>
    <t>Umacnianie i profilowanie skarp.</t>
  </si>
  <si>
    <t>Humusowanie skarp.</t>
  </si>
  <si>
    <t>1) Profilowanie całości skarp w strefie obiektu</t>
  </si>
  <si>
    <t xml:space="preserve">    lub odzyskaniem z odkładu gruntu urodzajnego o grubości 10cm </t>
  </si>
  <si>
    <t>Umacnianie skarp przy konstrukcji obiektu.</t>
  </si>
  <si>
    <t>1) wykonanie obrzeży betonowych na skarpach</t>
  </si>
  <si>
    <t>2) wykonanie zasypki z gruntu stabilizowanego cementem</t>
  </si>
  <si>
    <t xml:space="preserve">     na szerokosći 40cm od przyczółków o grubosći 5 cm</t>
  </si>
  <si>
    <t>3) wykonanie zasypki z kamienia żwirowego frakcji do 16-32 mm</t>
  </si>
  <si>
    <t xml:space="preserve">    o grubości 5-10cm w strefie przyczółków</t>
  </si>
  <si>
    <t>Umacnianie skarp za pomocą geokraty.</t>
  </si>
  <si>
    <t xml:space="preserve">Umocnienia skarpy za pomocą geokraty HDPE o wysokości 0,25m </t>
  </si>
  <si>
    <t>np. TOBOSS</t>
  </si>
  <si>
    <t>Umocnienie koryta cieku wodnego.</t>
  </si>
  <si>
    <t>Umocnienie koryta rzeki oraz jego brzegów</t>
  </si>
  <si>
    <t>(pod obiektem oraz w odległosci do 4 m od obiektu).</t>
  </si>
  <si>
    <t>1) wykonanie palisady palików okrągłych z drewna iglastego</t>
  </si>
  <si>
    <t xml:space="preserve">    o śrdnicy Ø = 10-12cm i długości 1,8m wzdłuż brzegów</t>
  </si>
  <si>
    <t>2) wykonanie wyrównującej warstwy pod kosze gabionowe</t>
  </si>
  <si>
    <t xml:space="preserve">    w postaci podsypki piaskowo-żwirowej o grubości 10-15cm</t>
  </si>
  <si>
    <t>3) wykonanie ułożenia geowłókniny pod całą powierzchnią gabionów</t>
  </si>
  <si>
    <t>4) wykonanie umocnienia koryta rzeki za pomocą koszy gabionowych</t>
  </si>
  <si>
    <r>
      <t xml:space="preserve">    wykonanych z drutu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2,7/3,7mm ZnA + PCW,  </t>
    </r>
  </si>
  <si>
    <t xml:space="preserve">     (łacznie z wypełnieniem)</t>
  </si>
  <si>
    <t xml:space="preserve">    (pogłębienie koryta i wykonania narzutu kamiennego)</t>
  </si>
  <si>
    <t>Organizacja objazdów.</t>
  </si>
  <si>
    <t>Projekt organizacji objazdów, informacje społeczne itp.</t>
  </si>
  <si>
    <t>szt</t>
  </si>
  <si>
    <t>na słupkach wbijanych w grunt w strefie dojazdów</t>
  </si>
  <si>
    <t>ROBOTY MOSTOWE</t>
  </si>
  <si>
    <t>Stal zbrojeniowa - wymagania ogólne.</t>
  </si>
  <si>
    <t>Zbrojenie betonu stalą klasy AIIIN .</t>
  </si>
  <si>
    <t>Przygotowanie zbrojenia dwóch płyt przejściowych (fi 28 i fi 20)</t>
  </si>
  <si>
    <t>t</t>
  </si>
  <si>
    <t>Przygotowanie zbrojenia płyty wzmacniającej (fi 16 i fi 12)</t>
  </si>
  <si>
    <t>Przygotowanie zbrojenia kap chodnikowych (fi16, fi10)</t>
  </si>
  <si>
    <t>dozbrajanie rozkutych uszkodznych fragmentów konstrukcji</t>
  </si>
  <si>
    <t>kotwy dodatkowe fi 16 płyty i wsporników</t>
  </si>
  <si>
    <t>kg</t>
  </si>
  <si>
    <t>BETON.</t>
  </si>
  <si>
    <t>Beton - wymagania ogólne.</t>
  </si>
  <si>
    <t>Beton konstrukcyjny  C30/37 (B40).</t>
  </si>
  <si>
    <t>deskowanie:</t>
  </si>
  <si>
    <t>do betonowania płyty wzmacniającej i wsporników na wysokości</t>
  </si>
  <si>
    <t>wykonanie płyt przejściowych</t>
  </si>
  <si>
    <t>wykonanie kap chodnikowych</t>
  </si>
  <si>
    <t xml:space="preserve">wykonanie naprawy przyczółków (wartość przyjęta z uwagi </t>
  </si>
  <si>
    <t xml:space="preserve"> na nieznaną geometrię strefy połączenia przęsła z przyczółkiem)</t>
  </si>
  <si>
    <t>betonowanie:</t>
  </si>
  <si>
    <t>- piaskowanie i wykonanie warstwy szczepnej do istniejącej konstrukcji</t>
  </si>
  <si>
    <t xml:space="preserve">- betonowanie (C30/37) płyty wzmacniającej </t>
  </si>
  <si>
    <t>- betonowanie (C30/37) kapy chodnikowej</t>
  </si>
  <si>
    <t>- betonowanie (C30/37) płyt przejściowych</t>
  </si>
  <si>
    <t>- betonowanie przewidziane do naprawy przyczółków i skrzydeł</t>
  </si>
  <si>
    <t>Beton niekonstrukcyjny.</t>
  </si>
  <si>
    <t>Beton C-12/15 - podkładowy.</t>
  </si>
  <si>
    <t xml:space="preserve"> beton podkładowy pod płyty przejściowe</t>
  </si>
  <si>
    <t>- beton podkładowy pod gabiony</t>
  </si>
  <si>
    <t>Przygotowanie podłoża betonowego do zespolenia.</t>
  </si>
  <si>
    <t>Zespolenie starej konstrukcji z nową.</t>
  </si>
  <si>
    <t>płyta wzmacniająca wraz ze wspornikami</t>
  </si>
  <si>
    <t xml:space="preserve">- wiercenie i osadzenie kotw dodatkowych fi 16 </t>
  </si>
  <si>
    <t>w otworach  fi 24 o gębokosci ok 15cm</t>
  </si>
  <si>
    <t>- wklejanie prętów kotwiących na płycie pomostowej</t>
  </si>
  <si>
    <t xml:space="preserve">naprawa przyczółków i skrzydeł </t>
  </si>
  <si>
    <t>wiercenie i osadzenie kotw dodatkowych dylatacji  fi 16</t>
  </si>
  <si>
    <t>- wklejanie prętów kotwiących w strefie przyczółków</t>
  </si>
  <si>
    <t>Powierzchniowe zabezpieczenie betonu mineralną zaprawą</t>
  </si>
  <si>
    <t>polimerową (PCC).</t>
  </si>
  <si>
    <t>Mineralna zaprawa polimerowa do wykonywania cienkowarstwowych</t>
  </si>
  <si>
    <t>szpachli typu PCC na powierzchniach betonowych.</t>
  </si>
  <si>
    <t xml:space="preserve">  o grubości 3-5 mm</t>
  </si>
  <si>
    <t>- naprawa powierzchni betonowych powierzchni ubytków reprofilacja</t>
  </si>
  <si>
    <t xml:space="preserve">  do grubości do 3cm - przyjęto 5% powierzchni spodu obiektu</t>
  </si>
  <si>
    <t>- naprawa przyczółków</t>
  </si>
  <si>
    <t>Izolacja gruba.</t>
  </si>
  <si>
    <t>Izolacja ustroju niosącego z papy termozgrzewalnej.</t>
  </si>
  <si>
    <t xml:space="preserve">1) izolacja płyty pomostowej obiektu - dwuwarstwowa </t>
  </si>
  <si>
    <t>Izolacja cienka.</t>
  </si>
  <si>
    <t>Izolacja bitumiczna nakładana na zimno.</t>
  </si>
  <si>
    <t xml:space="preserve">Wykonanie izlolacji cienkiej zasłoniętych części przyczółków oraz </t>
  </si>
  <si>
    <t>odsłoniętych wezgłowi łuku</t>
  </si>
  <si>
    <t>Odwodnienie nawierzchni drogowej na obiekcie mostowym.</t>
  </si>
  <si>
    <t>Taśmy drenarskie w nawierzchni na obiekcie mostowym.</t>
  </si>
  <si>
    <t>Sączki odwadaniające.</t>
  </si>
  <si>
    <t xml:space="preserve">Montaż sączków odwadniających wzdłuż osi ścieku zgodnie z </t>
  </si>
  <si>
    <t xml:space="preserve">dokumentacją, rozstaw 2,5-3,5m, łącznie z uszczelnieniem </t>
  </si>
  <si>
    <t>Montaż krektora odwadniającego.</t>
  </si>
  <si>
    <t>Dylatacja bitumiczna.</t>
  </si>
  <si>
    <t>Zabezpieczenie szczeliny dylatacyjnej w strefie jezdni.</t>
  </si>
  <si>
    <t xml:space="preserve">Wykonanie dylatacji szczelej bitumicznej  w postaci elastycznej </t>
  </si>
  <si>
    <t>Zabezpieczenie szczeliny dylatacyjnej w strefie kap chodnikowych.</t>
  </si>
  <si>
    <t>Barieroporęcze na obiekcie mostowym.</t>
  </si>
  <si>
    <t>Wykonaie barier typu N1 W1 B (np. BSP-160/1).</t>
  </si>
  <si>
    <t xml:space="preserve">Stalprodukt) na słupkach montowanych do kapy chodnikowej w </t>
  </si>
  <si>
    <t>rozstawie co 1m</t>
  </si>
  <si>
    <t>Roboty rozbiórkowe obietku mostowego.</t>
  </si>
  <si>
    <t>elementy izolacji:</t>
  </si>
  <si>
    <t>izolacja jezdni na obiekcie pod nawierzchnią asflatową i zasypką</t>
  </si>
  <si>
    <t>izolacja w strefie przyczółków oraz istniejących płyt przejściowych</t>
  </si>
  <si>
    <t xml:space="preserve">Wywiezienie i koszt utylizacji materiałów izolacyjnych z rozbiórki </t>
  </si>
  <si>
    <t>elementy konstrukcji:</t>
  </si>
  <si>
    <t>Rozebranie części kap chodnikowych oraz wsporników obiektu,</t>
  </si>
  <si>
    <t>oraz frezowanie betonu płyty na grubości 0,5 cm</t>
  </si>
  <si>
    <t>Rozebranie górnych fragmentów przyczółków oraz ewentualnych</t>
  </si>
  <si>
    <t xml:space="preserve">płyt przejściowych </t>
  </si>
  <si>
    <t>Wywiezienie i koszt utylizacji materiałów z rozbiórki betonu</t>
  </si>
  <si>
    <t>Powierzchniowe zabezpieczenie betonu - antykorozyjne.</t>
  </si>
  <si>
    <t>Powierzchniowe zabezpieczenie antykorozyjne powierzchni</t>
  </si>
  <si>
    <t>betonowych - piaskowanie przed reprofilacją łącznie z pracami</t>
  </si>
  <si>
    <t>porządkowymi</t>
  </si>
  <si>
    <t>powłoki malarskie 2 krotnie nałożone o ustalonej barwie</t>
  </si>
  <si>
    <t>Nawierzchnio-izolacja zabezpieczająca z żywic epoksydowych.</t>
  </si>
  <si>
    <t>na kapach chodnikowych i skrzydłach</t>
  </si>
  <si>
    <t>Montaż prefabrykowanych desek gzymsowych.</t>
  </si>
  <si>
    <t xml:space="preserve">Montaż kotew talerzowych kotwienia kap chodnikowych. </t>
  </si>
  <si>
    <t>Koszt kotew oraz montaż z uszczelnieniem izlolacji - (co 2m)</t>
  </si>
  <si>
    <t>Roboty dodatkowe.</t>
  </si>
  <si>
    <t>Rusztowania.</t>
  </si>
  <si>
    <t>1) Rusztowania z pomostami roboczymi wzdłuż krawędzi obiektu</t>
  </si>
  <si>
    <t xml:space="preserve"> o wysokości do 10 m</t>
  </si>
  <si>
    <t>Rusztowania z pomostami roboczymi pod obiektem</t>
  </si>
  <si>
    <t xml:space="preserve"> o wysokości od 2 do 8m</t>
  </si>
  <si>
    <t>Zabepieczenie rury wodociągowej w100.</t>
  </si>
  <si>
    <t>Wykonanie podparcia rurociągu na długości 35m</t>
  </si>
  <si>
    <t>Podwieszenie rurociągu do zmodernizowanej konstrukcji.</t>
  </si>
  <si>
    <t>Systemowe podwieszenie (przełożonego rurociągu pod obiekt</t>
  </si>
  <si>
    <t>z możliwością częściowej wymiany rurociągu.</t>
  </si>
  <si>
    <t>Iniekcja ciśnieniowa z żywic epoksydowych (wytrzymałościowo</t>
  </si>
  <si>
    <t>uszczelniająca).</t>
  </si>
  <si>
    <t xml:space="preserve">Przewiduje się że mogą wystąpić zarysowania w konstrukcji </t>
  </si>
  <si>
    <t>Oznakowania ostrzegawcze bezpośrednio przed obiektem oraz</t>
  </si>
  <si>
    <t>przy wjazdach na drogę powiatową nr 1131N</t>
  </si>
  <si>
    <t>Wykonanie uszczelnienia masą elastyczną</t>
  </si>
  <si>
    <t xml:space="preserve">- Oczyszczenie rzeki, jej brzegów i skarp pod i w sąsiedztwie </t>
  </si>
  <si>
    <t xml:space="preserve">  obiektu  ze śmieci, gruzu i zanieczyszczeń</t>
  </si>
  <si>
    <t xml:space="preserve">- rozebranie nawierzchni bitumicznej na obiekcie asfalt gr 9cm </t>
  </si>
  <si>
    <t xml:space="preserve">- rozebranie nawierzchni bitumicznej w strefie dojazdów </t>
  </si>
  <si>
    <t>- rozebranie betonowych elementów balustrady</t>
  </si>
  <si>
    <t xml:space="preserve">- rozkucie bloku betonowego przed przyczółkiem od strony </t>
  </si>
  <si>
    <t xml:space="preserve">    o grubosci 10-15 cm pod prefabrykowane elementy odwodnienia</t>
  </si>
  <si>
    <t xml:space="preserve">    drenraskich skarpy gr. 15cm</t>
  </si>
  <si>
    <t>Nawierzchnia z betonu asfaltowego w strefie dojazdów</t>
  </si>
  <si>
    <t>Nawierzchnia z betonu asfaltowego  na obiekcie</t>
  </si>
  <si>
    <t>wytwarzanych i w wbudowanych na gorąco - dwuwarstwowa.</t>
  </si>
  <si>
    <t>wytwarzanych i w wbudowanych na gorąco na obiekt.</t>
  </si>
  <si>
    <t>warstwa ścieralna SMA8 4,0 cm, warstwa wiążąca SMA8 5,0 cm</t>
  </si>
  <si>
    <t>Nawierzchnie betonowe - umocnienie skarp</t>
  </si>
  <si>
    <t xml:space="preserve">Wykonanie nawierzchni z drobnowymiarowych elementów </t>
  </si>
  <si>
    <t>betonowych z otworami (np. PREFBET) (jedynie pod obiektem)</t>
  </si>
  <si>
    <t>2) Ułożenie koryta odwadniającego z betonowych elementów</t>
  </si>
  <si>
    <t xml:space="preserve">    prefabrykowanych wyprowadzonych na skarpę - odtworzenie</t>
  </si>
  <si>
    <t xml:space="preserve">    z osadnikami (łącznie z ustawieniem i stabilizacją) </t>
  </si>
  <si>
    <t xml:space="preserve">1) Wykonanie schodów łącznie z balustradą z rur stalowych  </t>
  </si>
  <si>
    <t xml:space="preserve">2) Wykonanie schodów łącznie z balustradą z rur stalowych  </t>
  </si>
  <si>
    <t>Krawężniki kamienne na obiekcie.</t>
  </si>
  <si>
    <t>2) humusowanie skarpy -obsianie trawą obszarów do 5m  od</t>
  </si>
  <si>
    <t>Oznakowanie pionowe - tymaczasowe.</t>
  </si>
  <si>
    <t>Bariery energochłonne drogowe na dojazdach</t>
  </si>
  <si>
    <t>Wbudowanie barier drogowych typu N2 W2 B (np. SP-09 Kabex)</t>
  </si>
  <si>
    <t>przewidziano dodtkowe zbrojenie do wykonania naprawa)</t>
  </si>
  <si>
    <t>Roboty rozbiórkowe w ramach planowanej przebudowy obiektu:</t>
  </si>
  <si>
    <t>tłuczniową - podbudową</t>
  </si>
  <si>
    <t xml:space="preserve">nośnej - wymiana odkrytego skorodowanego zbrojenia </t>
  </si>
  <si>
    <t>(zgodnie z istniejącym przekrojem prętów)</t>
  </si>
  <si>
    <t xml:space="preserve">fi16 (Z uwagi na nieznany stan przyczółków, ścian żwirowych </t>
  </si>
  <si>
    <t xml:space="preserve">5) wykonanie narzutu kamiennego wewnątrz w koryto rzeki do </t>
  </si>
  <si>
    <t xml:space="preserve">    10-15cm  z kamienia frakcji 40-60 mm</t>
  </si>
  <si>
    <t xml:space="preserve">- wykonanie wypełnienia pospółką żwirowo piaskową pod </t>
  </si>
  <si>
    <t xml:space="preserve">  umocnienia pod obiektem</t>
  </si>
  <si>
    <t>Prace dotyczące przebudowy dojazdów oraz umocnienia</t>
  </si>
  <si>
    <t xml:space="preserve"> skarp I brzegu rzeki.</t>
  </si>
  <si>
    <t xml:space="preserve">- wywóz i koszt utylizacji podbudowy nawierzchni z obiektu </t>
  </si>
  <si>
    <t xml:space="preserve">  i dojazdów</t>
  </si>
  <si>
    <t xml:space="preserve">- rozebranie podbudowy pod nawierchnią, nad płytą żelbetową </t>
  </si>
  <si>
    <t xml:space="preserve">  na obiekcie</t>
  </si>
  <si>
    <t xml:space="preserve">  konstrukcji</t>
  </si>
  <si>
    <t xml:space="preserve">2) izolacja płyty strefy nad przyczółkami oraz pokrycie </t>
  </si>
  <si>
    <t xml:space="preserve">    płyt przejściowych - jednowarstwowa</t>
  </si>
  <si>
    <t xml:space="preserve">Wykonanie ciągów drenarskich wzdłuż osi ścieku pomiędzy </t>
  </si>
  <si>
    <t>sączkami</t>
  </si>
  <si>
    <t xml:space="preserve">Odprowadzenie wody z izolacji (z sączków do kolektora </t>
  </si>
  <si>
    <t>podwieszonego do konstrukcji płyty pomostowej obiektu oraz</t>
  </si>
  <si>
    <t>doprowadzenie kolektora do studzeineki rewizyjnej na skarpie</t>
  </si>
  <si>
    <t xml:space="preserve">Koszt elemntów prefabrykowanych 5cmx50cmx100cm na </t>
  </si>
  <si>
    <t xml:space="preserve">gzymsach wraz z montażem </t>
  </si>
  <si>
    <t>kpl.</t>
  </si>
  <si>
    <t xml:space="preserve">    umocnienia skarpy z geokraty. Łącznie z nawiezieniem</t>
  </si>
  <si>
    <t xml:space="preserve">Przygotowanie zbrojenia ścian żwirowych przyczółków i skrzydeł </t>
  </si>
  <si>
    <t>- naprawa wszystkich dostępnych powierzchni ustroju betonowego</t>
  </si>
  <si>
    <t>Załącznik nr 1A do SIWZ</t>
  </si>
  <si>
    <t>KOSZTORYS OFERTOWY</t>
  </si>
  <si>
    <t>Przetarg nieograniczony, numer sprawy DM.252.20.2019</t>
  </si>
  <si>
    <t>Przebudowa mostu w ciągu drogi powiatowej nr 1131N w km 3+800 w miejscowości Jagodnik</t>
  </si>
  <si>
    <t>masy bitumicznej z wkładkami w postaci sprężyn o szerokości 60cm</t>
  </si>
  <si>
    <t>ROBOTY ZIEMNE</t>
  </si>
  <si>
    <t>Wykopy</t>
  </si>
  <si>
    <t>ODWODNIENIE</t>
  </si>
  <si>
    <t>Drenaż z rur PCV-U</t>
  </si>
  <si>
    <t>Roboty porządkowe</t>
  </si>
  <si>
    <t>Nasypy</t>
  </si>
  <si>
    <t>Odtworzenie trasy w terenie</t>
  </si>
  <si>
    <t>Odtworzenie trasy i punktów wysokościowych</t>
  </si>
  <si>
    <t>Roboty rozbiórkowe</t>
  </si>
  <si>
    <t>NAWIERZCHNIE</t>
  </si>
  <si>
    <t>Nawierzchnie bitumiczne z mieszanek mineralno bitumicznych</t>
  </si>
  <si>
    <t>ELEMENTY ULIC</t>
  </si>
  <si>
    <t>Podbudowa drogowa dojazdów</t>
  </si>
  <si>
    <t>ROBOTY WYKOŃCZENIOWE</t>
  </si>
  <si>
    <t>OZNAKOWANIE DRÓG I URZĄDZENIA BEZPIECZEŃSTWA RUCHU</t>
  </si>
  <si>
    <t>ZBROJENIE</t>
  </si>
  <si>
    <t>IZOLACJE</t>
  </si>
  <si>
    <t>URZĄDZENIA DYLATACYJNE</t>
  </si>
  <si>
    <t>ELEMENTY ZABEZPIECZAJĄCE</t>
  </si>
  <si>
    <t>INNE ROBOTY MOSTOWE</t>
  </si>
  <si>
    <t>Podatek VAT 23%:</t>
  </si>
  <si>
    <t>Całkowita wartość robót BRUTTO:</t>
  </si>
  <si>
    <t>czytelny podpis lub i pieczątka i podpis wykonawcy</t>
  </si>
  <si>
    <t xml:space="preserve"> Kosztorysowa wartość robót NETTO:</t>
  </si>
  <si>
    <t>Słownie zł.: ………………………………………………………………………………………………………………………………</t>
  </si>
  <si>
    <t>………………………………………………………..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</si>
</sst>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26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6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</fills>
  <borders count="16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5" fillId="0" borderId="0" xfId="0" applyFont="1" applyAlignment="1"/>
    <xf numFmtId="4" fontId="1" fillId="0" borderId="2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1" fillId="0" borderId="0" xfId="0" applyFont="1" applyAlignment="1"/>
    <xf numFmtId="4" fontId="5" fillId="0" borderId="1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4" fontId="4" fillId="0" borderId="22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6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" fontId="5" fillId="0" borderId="4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6" fontId="1" fillId="0" borderId="4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6" fillId="0" borderId="6" xfId="0" applyFont="1" applyBorder="1" applyAlignment="1">
      <alignment vertical="center" wrapText="1"/>
    </xf>
    <xf numFmtId="0" fontId="16" fillId="0" borderId="0" xfId="0" applyFont="1" applyAlignment="1"/>
    <xf numFmtId="0" fontId="16" fillId="0" borderId="13" xfId="0" applyFont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62" xfId="0" quotePrefix="1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 applyFill="1"/>
    <xf numFmtId="0" fontId="18" fillId="0" borderId="14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69" xfId="0" applyFont="1" applyBorder="1" applyAlignment="1">
      <alignment horizontal="center" vertical="center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2" fontId="1" fillId="0" borderId="7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2" fontId="1" fillId="0" borderId="2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7" fillId="0" borderId="6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57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1" fillId="0" borderId="59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4" fontId="1" fillId="0" borderId="78" xfId="0" applyNumberFormat="1" applyFont="1" applyBorder="1" applyAlignment="1">
      <alignment horizontal="center" vertical="center"/>
    </xf>
    <xf numFmtId="2" fontId="1" fillId="0" borderId="79" xfId="0" applyNumberFormat="1" applyFont="1" applyBorder="1" applyAlignment="1">
      <alignment horizontal="center" vertical="center"/>
    </xf>
    <xf numFmtId="4" fontId="5" fillId="0" borderId="80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 wrapText="1"/>
    </xf>
    <xf numFmtId="2" fontId="2" fillId="2" borderId="38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" fontId="1" fillId="0" borderId="8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" fontId="1" fillId="0" borderId="72" xfId="0" applyNumberFormat="1" applyFont="1" applyBorder="1" applyAlignment="1">
      <alignment horizontal="center" vertical="center" wrapText="1"/>
    </xf>
    <xf numFmtId="4" fontId="3" fillId="2" borderId="55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6" fillId="0" borderId="84" xfId="0" applyFont="1" applyBorder="1" applyAlignment="1">
      <alignment horizontal="center" vertical="center"/>
    </xf>
    <xf numFmtId="0" fontId="1" fillId="0" borderId="8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" fontId="1" fillId="0" borderId="65" xfId="0" applyNumberFormat="1" applyFont="1" applyBorder="1" applyAlignment="1">
      <alignment horizontal="center" vertical="center"/>
    </xf>
    <xf numFmtId="0" fontId="16" fillId="0" borderId="83" xfId="0" applyFont="1" applyFill="1" applyBorder="1" applyAlignment="1">
      <alignment vertical="center" wrapText="1"/>
    </xf>
    <xf numFmtId="0" fontId="1" fillId="0" borderId="90" xfId="0" applyFont="1" applyBorder="1" applyAlignment="1">
      <alignment vertical="center" wrapText="1"/>
    </xf>
    <xf numFmtId="4" fontId="1" fillId="0" borderId="68" xfId="0" applyNumberFormat="1" applyFont="1" applyBorder="1" applyAlignment="1">
      <alignment horizontal="center" vertical="center"/>
    </xf>
    <xf numFmtId="2" fontId="1" fillId="0" borderId="68" xfId="0" applyNumberFormat="1" applyFont="1" applyBorder="1" applyAlignment="1">
      <alignment horizontal="center" vertical="center"/>
    </xf>
    <xf numFmtId="4" fontId="4" fillId="0" borderId="91" xfId="0" applyNumberFormat="1" applyFont="1" applyBorder="1" applyAlignment="1">
      <alignment horizontal="center" vertical="center"/>
    </xf>
    <xf numFmtId="4" fontId="4" fillId="0" borderId="92" xfId="0" applyNumberFormat="1" applyFont="1" applyBorder="1" applyAlignment="1">
      <alignment horizontal="center" vertical="center"/>
    </xf>
    <xf numFmtId="0" fontId="16" fillId="0" borderId="96" xfId="0" applyFont="1" applyBorder="1" applyAlignment="1">
      <alignment vertical="center" wrapText="1"/>
    </xf>
    <xf numFmtId="4" fontId="1" fillId="0" borderId="96" xfId="0" applyNumberFormat="1" applyFont="1" applyBorder="1" applyAlignment="1">
      <alignment horizontal="center" vertical="center"/>
    </xf>
    <xf numFmtId="2" fontId="1" fillId="0" borderId="96" xfId="0" applyNumberFormat="1" applyFont="1" applyBorder="1" applyAlignment="1">
      <alignment horizontal="center" vertical="center"/>
    </xf>
    <xf numFmtId="4" fontId="4" fillId="0" borderId="96" xfId="0" applyNumberFormat="1" applyFont="1" applyBorder="1" applyAlignment="1">
      <alignment horizontal="center" vertical="center"/>
    </xf>
    <xf numFmtId="4" fontId="4" fillId="0" borderId="95" xfId="0" applyNumberFormat="1" applyFont="1" applyBorder="1" applyAlignment="1">
      <alignment horizontal="center" vertical="center"/>
    </xf>
    <xf numFmtId="0" fontId="16" fillId="0" borderId="8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97" xfId="0" applyFont="1" applyBorder="1" applyAlignment="1">
      <alignment vertical="center" wrapText="1"/>
    </xf>
    <xf numFmtId="0" fontId="1" fillId="0" borderId="84" xfId="0" applyFont="1" applyBorder="1" applyAlignment="1">
      <alignment horizontal="center" vertical="center"/>
    </xf>
    <xf numFmtId="0" fontId="1" fillId="0" borderId="98" xfId="0" applyFont="1" applyBorder="1" applyAlignment="1">
      <alignment vertical="center" wrapText="1"/>
    </xf>
    <xf numFmtId="0" fontId="1" fillId="0" borderId="97" xfId="0" applyFont="1" applyBorder="1" applyAlignment="1">
      <alignment horizontal="left" vertical="center" wrapText="1"/>
    </xf>
    <xf numFmtId="0" fontId="16" fillId="0" borderId="99" xfId="0" applyFont="1" applyBorder="1" applyAlignment="1">
      <alignment vertical="center" wrapText="1"/>
    </xf>
    <xf numFmtId="4" fontId="4" fillId="0" borderId="83" xfId="0" applyNumberFormat="1" applyFont="1" applyBorder="1" applyAlignment="1">
      <alignment horizontal="center" vertical="center"/>
    </xf>
    <xf numFmtId="4" fontId="4" fillId="0" borderId="89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vertical="center" wrapText="1"/>
    </xf>
    <xf numFmtId="0" fontId="1" fillId="0" borderId="93" xfId="0" applyFont="1" applyBorder="1" applyAlignment="1">
      <alignment vertical="center" wrapText="1"/>
    </xf>
    <xf numFmtId="4" fontId="1" fillId="0" borderId="93" xfId="0" applyNumberFormat="1" applyFont="1" applyBorder="1" applyAlignment="1">
      <alignment horizontal="center" vertical="center"/>
    </xf>
    <xf numFmtId="4" fontId="1" fillId="0" borderId="94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94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2" fontId="1" fillId="0" borderId="10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4" fontId="1" fillId="0" borderId="97" xfId="0" applyNumberFormat="1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4" fontId="1" fillId="2" borderId="78" xfId="0" applyNumberFormat="1" applyFont="1" applyFill="1" applyBorder="1" applyAlignment="1">
      <alignment horizontal="center" vertical="center"/>
    </xf>
    <xf numFmtId="2" fontId="1" fillId="2" borderId="79" xfId="0" applyNumberFormat="1" applyFont="1" applyFill="1" applyBorder="1" applyAlignment="1">
      <alignment horizontal="center" vertical="center"/>
    </xf>
    <xf numFmtId="4" fontId="5" fillId="2" borderId="78" xfId="0" applyNumberFormat="1" applyFont="1" applyFill="1" applyBorder="1" applyAlignment="1">
      <alignment horizontal="center" vertical="center"/>
    </xf>
    <xf numFmtId="4" fontId="5" fillId="2" borderId="80" xfId="0" applyNumberFormat="1" applyFont="1" applyFill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2" fontId="1" fillId="0" borderId="112" xfId="0" applyNumberFormat="1" applyFont="1" applyBorder="1" applyAlignment="1">
      <alignment horizontal="center" vertical="center"/>
    </xf>
    <xf numFmtId="4" fontId="1" fillId="0" borderId="95" xfId="0" applyNumberFormat="1" applyFont="1" applyBorder="1" applyAlignment="1">
      <alignment horizontal="center" vertical="center"/>
    </xf>
    <xf numFmtId="4" fontId="1" fillId="0" borderId="1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98" xfId="0" applyFont="1" applyBorder="1" applyAlignment="1">
      <alignment vertical="center" wrapText="1"/>
    </xf>
    <xf numFmtId="2" fontId="1" fillId="0" borderId="93" xfId="0" applyNumberFormat="1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6" fillId="0" borderId="60" xfId="0" quotePrefix="1" applyFont="1" applyFill="1" applyBorder="1" applyAlignment="1">
      <alignment horizontal="left" vertical="center" wrapText="1"/>
    </xf>
    <xf numFmtId="0" fontId="16" fillId="0" borderId="60" xfId="0" quotePrefix="1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6" fillId="0" borderId="14" xfId="0" quotePrefix="1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6" fillId="0" borderId="0" xfId="0" quotePrefix="1" applyFont="1" applyAlignment="1">
      <alignment vertical="center" wrapText="1"/>
    </xf>
    <xf numFmtId="0" fontId="16" fillId="0" borderId="9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100" xfId="0" applyFont="1" applyBorder="1" applyAlignment="1">
      <alignment vertical="center" wrapText="1"/>
    </xf>
    <xf numFmtId="0" fontId="16" fillId="0" borderId="106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left" vertical="center" wrapText="1"/>
    </xf>
    <xf numFmtId="4" fontId="16" fillId="0" borderId="36" xfId="0" applyNumberFormat="1" applyFont="1" applyBorder="1" applyAlignment="1">
      <alignment horizontal="left" vertical="center" wrapText="1"/>
    </xf>
    <xf numFmtId="0" fontId="1" fillId="0" borderId="67" xfId="0" quotePrefix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vertical="center" wrapText="1"/>
    </xf>
    <xf numFmtId="0" fontId="1" fillId="0" borderId="106" xfId="0" applyFont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93" xfId="0" applyFont="1" applyFill="1" applyBorder="1" applyAlignment="1">
      <alignment vertical="center" wrapText="1"/>
    </xf>
    <xf numFmtId="0" fontId="16" fillId="0" borderId="97" xfId="0" applyFont="1" applyBorder="1" applyAlignment="1">
      <alignment vertical="center" wrapText="1"/>
    </xf>
    <xf numFmtId="0" fontId="1" fillId="0" borderId="112" xfId="0" applyFont="1" applyBorder="1" applyAlignment="1">
      <alignment vertical="center" wrapText="1"/>
    </xf>
    <xf numFmtId="0" fontId="1" fillId="0" borderId="114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6" fillId="0" borderId="67" xfId="0" quotePrefix="1" applyFont="1" applyBorder="1" applyAlignment="1">
      <alignment horizontal="left" vertical="center" wrapText="1"/>
    </xf>
    <xf numFmtId="0" fontId="16" fillId="0" borderId="9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9" fillId="0" borderId="48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4" fontId="1" fillId="0" borderId="116" xfId="0" applyNumberFormat="1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4" fontId="5" fillId="0" borderId="93" xfId="0" applyNumberFormat="1" applyFont="1" applyBorder="1" applyAlignment="1">
      <alignment horizontal="center" vertical="center"/>
    </xf>
    <xf numFmtId="4" fontId="5" fillId="0" borderId="94" xfId="0" applyNumberFormat="1" applyFont="1" applyBorder="1" applyAlignment="1">
      <alignment horizontal="center" vertical="center"/>
    </xf>
    <xf numFmtId="4" fontId="1" fillId="0" borderId="92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2" fillId="0" borderId="117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105" xfId="0" applyFont="1" applyBorder="1" applyAlignment="1">
      <alignment horizontal="left" vertical="center" wrapText="1"/>
    </xf>
    <xf numFmtId="0" fontId="1" fillId="0" borderId="97" xfId="0" quotePrefix="1" applyFont="1" applyBorder="1" applyAlignment="1">
      <alignment horizontal="left" vertical="center" wrapText="1"/>
    </xf>
    <xf numFmtId="0" fontId="1" fillId="0" borderId="98" xfId="0" quotePrefix="1" applyFont="1" applyBorder="1" applyAlignment="1">
      <alignment horizontal="left" vertical="center" wrapText="1"/>
    </xf>
    <xf numFmtId="0" fontId="16" fillId="0" borderId="99" xfId="0" quotePrefix="1" applyFont="1" applyFill="1" applyBorder="1" applyAlignment="1">
      <alignment horizontal="left" vertical="center" wrapText="1"/>
    </xf>
    <xf numFmtId="0" fontId="1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left" vertical="center" wrapText="1"/>
    </xf>
    <xf numFmtId="2" fontId="1" fillId="0" borderId="103" xfId="0" applyNumberFormat="1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4" fontId="5" fillId="0" borderId="120" xfId="0" applyNumberFormat="1" applyFont="1" applyBorder="1" applyAlignment="1">
      <alignment horizontal="center" vertical="center"/>
    </xf>
    <xf numFmtId="0" fontId="1" fillId="0" borderId="97" xfId="0" quotePrefix="1" applyFont="1" applyBorder="1" applyAlignment="1">
      <alignment vertical="center" wrapText="1"/>
    </xf>
    <xf numFmtId="0" fontId="16" fillId="0" borderId="93" xfId="0" quotePrefix="1" applyFont="1" applyFill="1" applyBorder="1" applyAlignment="1">
      <alignment vertical="center" wrapText="1"/>
    </xf>
    <xf numFmtId="0" fontId="16" fillId="0" borderId="91" xfId="0" quotePrefix="1" applyFont="1" applyFill="1" applyBorder="1" applyAlignment="1">
      <alignment vertical="center" wrapText="1"/>
    </xf>
    <xf numFmtId="0" fontId="1" fillId="0" borderId="121" xfId="0" quotePrefix="1" applyFont="1" applyBorder="1" applyAlignment="1">
      <alignment vertical="center" wrapText="1"/>
    </xf>
    <xf numFmtId="0" fontId="1" fillId="0" borderId="122" xfId="0" applyFont="1" applyBorder="1" applyAlignment="1">
      <alignment vertical="center" wrapText="1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vertical="center" wrapText="1"/>
    </xf>
    <xf numFmtId="0" fontId="1" fillId="0" borderId="125" xfId="0" applyFont="1" applyBorder="1" applyAlignment="1">
      <alignment horizontal="center" vertical="center"/>
    </xf>
    <xf numFmtId="4" fontId="1" fillId="0" borderId="126" xfId="0" applyNumberFormat="1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1" fillId="0" borderId="96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center" vertical="center"/>
    </xf>
    <xf numFmtId="2" fontId="1" fillId="0" borderId="128" xfId="0" applyNumberFormat="1" applyFont="1" applyBorder="1" applyAlignment="1">
      <alignment horizontal="center" vertical="center"/>
    </xf>
    <xf numFmtId="4" fontId="5" fillId="0" borderId="96" xfId="0" applyNumberFormat="1" applyFont="1" applyBorder="1" applyAlignment="1">
      <alignment horizontal="center" vertical="center"/>
    </xf>
    <xf numFmtId="4" fontId="5" fillId="0" borderId="95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1" fillId="0" borderId="112" xfId="0" applyFont="1" applyBorder="1" applyAlignment="1">
      <alignment horizontal="center" vertical="center"/>
    </xf>
    <xf numFmtId="0" fontId="1" fillId="0" borderId="129" xfId="0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2" fontId="1" fillId="0" borderId="130" xfId="0" applyNumberFormat="1" applyFont="1" applyBorder="1" applyAlignment="1">
      <alignment horizontal="center" vertical="center"/>
    </xf>
    <xf numFmtId="166" fontId="1" fillId="0" borderId="83" xfId="0" applyNumberFormat="1" applyFont="1" applyBorder="1" applyAlignment="1">
      <alignment horizontal="center" vertical="center"/>
    </xf>
    <xf numFmtId="4" fontId="1" fillId="0" borderId="110" xfId="0" applyNumberFormat="1" applyFont="1" applyBorder="1" applyAlignment="1">
      <alignment horizontal="center" vertical="center"/>
    </xf>
    <xf numFmtId="0" fontId="17" fillId="0" borderId="131" xfId="0" applyFont="1" applyBorder="1" applyAlignment="1">
      <alignment vertical="center" wrapText="1"/>
    </xf>
    <xf numFmtId="0" fontId="2" fillId="0" borderId="97" xfId="0" applyFont="1" applyBorder="1" applyAlignment="1">
      <alignment vertical="center" wrapText="1"/>
    </xf>
    <xf numFmtId="0" fontId="7" fillId="0" borderId="106" xfId="0" applyFont="1" applyBorder="1" applyAlignment="1">
      <alignment vertical="center" wrapText="1"/>
    </xf>
    <xf numFmtId="0" fontId="1" fillId="0" borderId="135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  <xf numFmtId="4" fontId="1" fillId="2" borderId="50" xfId="0" applyNumberFormat="1" applyFont="1" applyFill="1" applyBorder="1" applyAlignment="1">
      <alignment horizontal="center" vertical="center"/>
    </xf>
    <xf numFmtId="4" fontId="1" fillId="2" borderId="80" xfId="0" applyNumberFormat="1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left" vertical="center" wrapText="1"/>
    </xf>
    <xf numFmtId="0" fontId="2" fillId="2" borderId="78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4" fontId="3" fillId="2" borderId="80" xfId="0" applyNumberFormat="1" applyFont="1" applyFill="1" applyBorder="1" applyAlignment="1">
      <alignment horizontal="center" vertical="center"/>
    </xf>
    <xf numFmtId="4" fontId="1" fillId="0" borderId="136" xfId="0" applyNumberFormat="1" applyFont="1" applyBorder="1" applyAlignment="1">
      <alignment horizontal="center" vertical="center"/>
    </xf>
    <xf numFmtId="0" fontId="2" fillId="0" borderId="99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1" fillId="2" borderId="137" xfId="0" applyFont="1" applyFill="1" applyBorder="1" applyAlignment="1">
      <alignment horizontal="center" vertical="center"/>
    </xf>
    <xf numFmtId="0" fontId="1" fillId="2" borderId="138" xfId="0" applyFont="1" applyFill="1" applyBorder="1" applyAlignment="1">
      <alignment horizontal="center" vertical="center"/>
    </xf>
    <xf numFmtId="0" fontId="2" fillId="2" borderId="133" xfId="0" applyFont="1" applyFill="1" applyBorder="1" applyAlignment="1">
      <alignment horizontal="left" vertical="center" wrapText="1"/>
    </xf>
    <xf numFmtId="0" fontId="2" fillId="2" borderId="132" xfId="0" applyFont="1" applyFill="1" applyBorder="1" applyAlignment="1">
      <alignment horizontal="left" vertical="center" wrapText="1"/>
    </xf>
    <xf numFmtId="0" fontId="2" fillId="0" borderId="139" xfId="0" applyFont="1" applyBorder="1" applyAlignment="1">
      <alignment vertical="center" wrapText="1"/>
    </xf>
    <xf numFmtId="0" fontId="0" fillId="0" borderId="140" xfId="0" applyFont="1" applyBorder="1" applyAlignment="1">
      <alignment horizontal="center" vertical="center"/>
    </xf>
    <xf numFmtId="4" fontId="5" fillId="0" borderId="141" xfId="0" applyNumberFormat="1" applyFont="1" applyBorder="1" applyAlignment="1">
      <alignment horizontal="center" vertical="center"/>
    </xf>
    <xf numFmtId="4" fontId="5" fillId="0" borderId="140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17" fillId="0" borderId="142" xfId="0" applyFont="1" applyBorder="1" applyAlignment="1">
      <alignment horizontal="left" vertical="center" wrapText="1"/>
    </xf>
    <xf numFmtId="0" fontId="0" fillId="0" borderId="10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2" fontId="1" fillId="2" borderId="82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2" fontId="1" fillId="2" borderId="144" xfId="0" applyNumberFormat="1" applyFont="1" applyFill="1" applyBorder="1" applyAlignment="1">
      <alignment horizontal="center" vertical="center"/>
    </xf>
    <xf numFmtId="4" fontId="5" fillId="2" borderId="145" xfId="0" applyNumberFormat="1" applyFont="1" applyFill="1" applyBorder="1" applyAlignment="1">
      <alignment horizontal="center" vertical="center"/>
    </xf>
    <xf numFmtId="4" fontId="5" fillId="2" borderId="146" xfId="0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2" fontId="1" fillId="2" borderId="86" xfId="0" applyNumberFormat="1" applyFont="1" applyFill="1" applyBorder="1" applyAlignment="1">
      <alignment horizontal="center" vertical="center"/>
    </xf>
    <xf numFmtId="4" fontId="5" fillId="2" borderId="101" xfId="0" applyNumberFormat="1" applyFont="1" applyFill="1" applyBorder="1" applyAlignment="1">
      <alignment horizontal="center" vertical="center"/>
    </xf>
    <xf numFmtId="4" fontId="5" fillId="2" borderId="147" xfId="0" applyNumberFormat="1" applyFont="1" applyFill="1" applyBorder="1" applyAlignment="1">
      <alignment horizontal="center" vertical="center"/>
    </xf>
    <xf numFmtId="0" fontId="1" fillId="2" borderId="148" xfId="0" applyFont="1" applyFill="1" applyBorder="1" applyAlignment="1">
      <alignment horizontal="center" vertical="center"/>
    </xf>
    <xf numFmtId="0" fontId="1" fillId="2" borderId="149" xfId="0" applyFont="1" applyFill="1" applyBorder="1" applyAlignment="1">
      <alignment horizontal="center" vertical="center"/>
    </xf>
    <xf numFmtId="0" fontId="2" fillId="2" borderId="150" xfId="0" applyFont="1" applyFill="1" applyBorder="1" applyAlignment="1">
      <alignment vertical="center" wrapText="1"/>
    </xf>
    <xf numFmtId="0" fontId="2" fillId="2" borderId="134" xfId="0" applyFont="1" applyFill="1" applyBorder="1" applyAlignment="1">
      <alignment vertical="center" wrapText="1"/>
    </xf>
    <xf numFmtId="4" fontId="1" fillId="2" borderId="45" xfId="0" applyNumberFormat="1" applyFont="1" applyFill="1" applyBorder="1" applyAlignment="1">
      <alignment horizontal="center" vertical="center"/>
    </xf>
    <xf numFmtId="0" fontId="2" fillId="2" borderId="132" xfId="0" applyFont="1" applyFill="1" applyBorder="1" applyAlignment="1">
      <alignment vertical="center" wrapText="1"/>
    </xf>
    <xf numFmtId="4" fontId="1" fillId="2" borderId="138" xfId="0" applyNumberFormat="1" applyFont="1" applyFill="1" applyBorder="1" applyAlignment="1">
      <alignment horizontal="center" vertical="center"/>
    </xf>
    <xf numFmtId="4" fontId="1" fillId="0" borderId="138" xfId="0" applyNumberFormat="1" applyFont="1" applyBorder="1" applyAlignment="1">
      <alignment horizontal="center" vertical="center"/>
    </xf>
    <xf numFmtId="0" fontId="2" fillId="0" borderId="132" xfId="0" applyFont="1" applyBorder="1" applyAlignment="1">
      <alignment vertical="center" wrapText="1"/>
    </xf>
    <xf numFmtId="0" fontId="2" fillId="0" borderId="151" xfId="0" applyFont="1" applyBorder="1" applyAlignment="1">
      <alignment vertical="center" wrapText="1"/>
    </xf>
    <xf numFmtId="0" fontId="2" fillId="0" borderId="142" xfId="0" applyFont="1" applyBorder="1" applyAlignment="1">
      <alignment vertical="center" wrapText="1"/>
    </xf>
    <xf numFmtId="0" fontId="2" fillId="0" borderId="131" xfId="0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27" xfId="0" applyFont="1" applyBorder="1" applyAlignment="1">
      <alignment horizontal="center" vertical="center"/>
    </xf>
    <xf numFmtId="0" fontId="2" fillId="0" borderId="132" xfId="0" applyFont="1" applyBorder="1" applyAlignment="1">
      <alignment horizontal="left" vertical="center" wrapText="1"/>
    </xf>
    <xf numFmtId="0" fontId="10" fillId="0" borderId="65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 wrapText="1"/>
    </xf>
    <xf numFmtId="165" fontId="1" fillId="2" borderId="40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4" fontId="5" fillId="2" borderId="50" xfId="0" applyNumberFormat="1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165" fontId="1" fillId="0" borderId="78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vertical="center" wrapText="1"/>
    </xf>
    <xf numFmtId="0" fontId="1" fillId="0" borderId="45" xfId="0" applyFont="1" applyBorder="1" applyAlignment="1">
      <alignment horizontal="center" vertical="center"/>
    </xf>
    <xf numFmtId="0" fontId="2" fillId="0" borderId="134" xfId="0" applyFont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16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4" fontId="5" fillId="0" borderId="132" xfId="0" applyNumberFormat="1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1" fillId="0" borderId="156" xfId="0" applyFont="1" applyBorder="1" applyAlignment="1">
      <alignment vertical="center" wrapText="1"/>
    </xf>
    <xf numFmtId="0" fontId="1" fillId="0" borderId="156" xfId="0" applyFont="1" applyBorder="1" applyAlignment="1">
      <alignment horizontal="center" vertical="center"/>
    </xf>
    <xf numFmtId="2" fontId="1" fillId="0" borderId="156" xfId="0" applyNumberFormat="1" applyFont="1" applyBorder="1" applyAlignment="1">
      <alignment horizontal="center" vertical="center"/>
    </xf>
    <xf numFmtId="4" fontId="1" fillId="0" borderId="156" xfId="0" applyNumberFormat="1" applyFont="1" applyBorder="1" applyAlignment="1">
      <alignment horizontal="center" vertical="center"/>
    </xf>
    <xf numFmtId="4" fontId="1" fillId="0" borderId="157" xfId="0" applyNumberFormat="1" applyFont="1" applyBorder="1" applyAlignment="1">
      <alignment horizontal="center" vertical="center"/>
    </xf>
    <xf numFmtId="0" fontId="13" fillId="0" borderId="132" xfId="0" applyFont="1" applyBorder="1" applyAlignment="1">
      <alignment horizontal="right" vertical="center"/>
    </xf>
    <xf numFmtId="0" fontId="24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/>
    </xf>
    <xf numFmtId="1" fontId="24" fillId="0" borderId="75" xfId="0" applyNumberFormat="1" applyFont="1" applyBorder="1" applyAlignment="1">
      <alignment horizontal="center" vertical="center"/>
    </xf>
    <xf numFmtId="1" fontId="24" fillId="0" borderId="74" xfId="0" applyNumberFormat="1" applyFont="1" applyBorder="1" applyAlignment="1">
      <alignment horizontal="center" vertical="center"/>
    </xf>
    <xf numFmtId="0" fontId="24" fillId="0" borderId="76" xfId="0" applyNumberFormat="1" applyFont="1" applyBorder="1" applyAlignment="1">
      <alignment horizontal="center" vertical="center"/>
    </xf>
    <xf numFmtId="0" fontId="2" fillId="0" borderId="131" xfId="0" applyFont="1" applyBorder="1" applyAlignment="1">
      <alignment horizontal="left" vertical="center" wrapText="1"/>
    </xf>
    <xf numFmtId="0" fontId="1" fillId="0" borderId="158" xfId="0" applyFont="1" applyBorder="1" applyAlignment="1">
      <alignment horizontal="center" vertical="center"/>
    </xf>
    <xf numFmtId="0" fontId="1" fillId="0" borderId="159" xfId="0" applyFont="1" applyBorder="1" applyAlignment="1">
      <alignment horizontal="center" vertical="center"/>
    </xf>
    <xf numFmtId="0" fontId="1" fillId="0" borderId="160" xfId="0" applyFont="1" applyBorder="1" applyAlignment="1">
      <alignment horizontal="center" vertical="center"/>
    </xf>
    <xf numFmtId="0" fontId="1" fillId="0" borderId="161" xfId="0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2" fontId="1" fillId="0" borderId="93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4" fontId="5" fillId="0" borderId="115" xfId="0" applyNumberFormat="1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94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" fillId="0" borderId="83" xfId="0" applyNumberFormat="1" applyFont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" fontId="4" fillId="0" borderId="93" xfId="0" applyNumberFormat="1" applyFont="1" applyBorder="1" applyAlignment="1">
      <alignment horizontal="center" vertical="center"/>
    </xf>
    <xf numFmtId="4" fontId="4" fillId="0" borderId="94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97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" fontId="1" fillId="0" borderId="22" xfId="0" applyNumberFormat="1" applyFont="1" applyBorder="1" applyAlignment="1">
      <alignment horizontal="center" vertical="center"/>
    </xf>
    <xf numFmtId="4" fontId="1" fillId="0" borderId="101" xfId="0" applyNumberFormat="1" applyFont="1" applyBorder="1" applyAlignment="1">
      <alignment horizontal="center" vertical="center"/>
    </xf>
    <xf numFmtId="4" fontId="1" fillId="0" borderId="102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="110" zoomScaleNormal="110" workbookViewId="0">
      <selection activeCell="D3" sqref="D3:F3"/>
    </sheetView>
  </sheetViews>
  <sheetFormatPr defaultColWidth="12.5703125" defaultRowHeight="15" customHeight="1"/>
  <cols>
    <col min="1" max="1" width="4.42578125" style="178" customWidth="1"/>
    <col min="2" max="2" width="58.85546875" style="290" customWidth="1"/>
    <col min="3" max="3" width="6.7109375" style="208" customWidth="1"/>
    <col min="4" max="4" width="7" style="208" customWidth="1"/>
    <col min="5" max="5" width="9.42578125" style="208" customWidth="1"/>
    <col min="6" max="6" width="18" style="214" customWidth="1"/>
    <col min="7" max="9" width="8" customWidth="1"/>
  </cols>
  <sheetData>
    <row r="1" spans="1:9" ht="12.75" customHeight="1">
      <c r="A1" s="1"/>
      <c r="B1" s="537" t="s">
        <v>263</v>
      </c>
      <c r="C1" s="538"/>
      <c r="D1" s="538"/>
      <c r="E1" s="538"/>
      <c r="F1" s="538"/>
      <c r="G1" s="121"/>
    </row>
    <row r="2" spans="1:9" ht="12.75" customHeight="1">
      <c r="A2" s="1"/>
      <c r="E2" s="140"/>
      <c r="F2" s="209"/>
      <c r="G2" s="121"/>
    </row>
    <row r="3" spans="1:9" ht="12.75" customHeight="1">
      <c r="A3" s="1"/>
      <c r="D3" s="541" t="s">
        <v>261</v>
      </c>
      <c r="E3" s="538"/>
      <c r="F3" s="538"/>
      <c r="G3" s="121"/>
    </row>
    <row r="4" spans="1:9" ht="12.75" customHeight="1">
      <c r="A4" s="1"/>
      <c r="B4" s="291"/>
      <c r="D4" s="215"/>
      <c r="E4" s="2"/>
      <c r="F4" s="209"/>
      <c r="G4" s="121"/>
    </row>
    <row r="5" spans="1:9" ht="24" customHeight="1">
      <c r="A5" s="539" t="s">
        <v>262</v>
      </c>
      <c r="B5" s="540"/>
      <c r="C5" s="540"/>
      <c r="D5" s="540"/>
      <c r="E5" s="540"/>
      <c r="F5" s="540"/>
      <c r="G5" s="121"/>
    </row>
    <row r="6" spans="1:9" ht="12.75" customHeight="1">
      <c r="A6" s="1"/>
      <c r="C6" s="1"/>
      <c r="E6" s="140"/>
      <c r="F6" s="209"/>
      <c r="G6" s="3"/>
      <c r="H6" s="3"/>
      <c r="I6" s="3"/>
    </row>
    <row r="7" spans="1:9" ht="19.5" customHeight="1">
      <c r="A7" s="542" t="s">
        <v>264</v>
      </c>
      <c r="B7" s="543"/>
      <c r="C7" s="543"/>
      <c r="D7" s="543"/>
      <c r="E7" s="543"/>
      <c r="F7" s="543"/>
      <c r="G7" s="3"/>
      <c r="H7" s="3"/>
      <c r="I7" s="3"/>
    </row>
    <row r="8" spans="1:9" s="121" customFormat="1" ht="12.75" customHeight="1" thickBot="1">
      <c r="A8" s="1"/>
      <c r="B8" s="290"/>
      <c r="C8" s="1"/>
      <c r="D8" s="208"/>
      <c r="E8" s="140"/>
      <c r="F8" s="209"/>
      <c r="G8" s="35"/>
      <c r="H8" s="35"/>
      <c r="I8" s="35"/>
    </row>
    <row r="9" spans="1:9" ht="38.25" customHeight="1">
      <c r="A9" s="141" t="s">
        <v>0</v>
      </c>
      <c r="B9" s="150" t="s">
        <v>1</v>
      </c>
      <c r="C9" s="151" t="s">
        <v>2</v>
      </c>
      <c r="D9" s="152" t="s">
        <v>3</v>
      </c>
      <c r="E9" s="142" t="s">
        <v>4</v>
      </c>
      <c r="F9" s="199" t="s">
        <v>5</v>
      </c>
      <c r="G9" s="3"/>
      <c r="H9" s="3"/>
      <c r="I9" s="3"/>
    </row>
    <row r="10" spans="1:9" ht="9" customHeight="1" thickBot="1">
      <c r="A10" s="465">
        <v>1</v>
      </c>
      <c r="B10" s="466">
        <v>2</v>
      </c>
      <c r="C10" s="467">
        <v>3</v>
      </c>
      <c r="D10" s="468">
        <v>4</v>
      </c>
      <c r="E10" s="469">
        <v>5</v>
      </c>
      <c r="F10" s="470">
        <v>6</v>
      </c>
      <c r="G10" s="3"/>
      <c r="H10" s="3"/>
      <c r="I10" s="3"/>
    </row>
    <row r="11" spans="1:9" ht="13.5" customHeight="1" thickBot="1">
      <c r="A11" s="101"/>
      <c r="B11" s="400" t="s">
        <v>6</v>
      </c>
      <c r="C11" s="398"/>
      <c r="D11" s="386"/>
      <c r="E11" s="387"/>
      <c r="F11" s="388"/>
      <c r="G11" s="3"/>
      <c r="H11" s="3"/>
      <c r="I11" s="3"/>
    </row>
    <row r="12" spans="1:9" ht="13.5" customHeight="1" thickBot="1">
      <c r="A12" s="180"/>
      <c r="B12" s="401" t="s">
        <v>7</v>
      </c>
      <c r="C12" s="399"/>
      <c r="D12" s="276"/>
      <c r="E12" s="275"/>
      <c r="F12" s="389"/>
      <c r="G12" s="3"/>
      <c r="H12" s="3"/>
      <c r="I12" s="3"/>
    </row>
    <row r="13" spans="1:9" ht="12.75" customHeight="1" thickBot="1">
      <c r="A13" s="180"/>
      <c r="B13" s="401" t="s">
        <v>8</v>
      </c>
      <c r="C13" s="399"/>
      <c r="D13" s="276"/>
      <c r="E13" s="275"/>
      <c r="F13" s="389"/>
      <c r="G13" s="3"/>
      <c r="H13" s="3"/>
      <c r="I13" s="3"/>
    </row>
    <row r="14" spans="1:9" ht="12.75" customHeight="1">
      <c r="A14" s="8"/>
      <c r="B14" s="471" t="s">
        <v>272</v>
      </c>
      <c r="C14" s="44"/>
      <c r="D14" s="143"/>
      <c r="E14" s="9"/>
      <c r="F14" s="15"/>
      <c r="G14" s="3"/>
      <c r="H14" s="3"/>
      <c r="I14" s="3"/>
    </row>
    <row r="15" spans="1:9" ht="12.75" customHeight="1">
      <c r="A15" s="10"/>
      <c r="B15" s="154" t="s">
        <v>273</v>
      </c>
      <c r="C15" s="493" t="s">
        <v>11</v>
      </c>
      <c r="D15" s="495">
        <v>1</v>
      </c>
      <c r="E15" s="494"/>
      <c r="F15" s="501"/>
      <c r="G15" s="3"/>
      <c r="H15" s="3"/>
      <c r="I15" s="3"/>
    </row>
    <row r="16" spans="1:9" ht="12.75" customHeight="1">
      <c r="A16" s="10">
        <v>1</v>
      </c>
      <c r="B16" s="68" t="s">
        <v>9</v>
      </c>
      <c r="C16" s="532"/>
      <c r="D16" s="526"/>
      <c r="E16" s="513"/>
      <c r="F16" s="515"/>
      <c r="G16" s="3"/>
      <c r="H16" s="3"/>
      <c r="I16" s="3"/>
    </row>
    <row r="17" spans="1:9" ht="12.75" customHeight="1" thickBot="1">
      <c r="A17" s="10"/>
      <c r="B17" s="68" t="s">
        <v>10</v>
      </c>
      <c r="C17" s="532"/>
      <c r="D17" s="526"/>
      <c r="E17" s="513"/>
      <c r="F17" s="515"/>
      <c r="G17" s="3"/>
      <c r="H17" s="3"/>
      <c r="I17" s="3"/>
    </row>
    <row r="18" spans="1:9" ht="13.5" customHeight="1" thickBot="1">
      <c r="A18" s="6"/>
      <c r="B18" s="85" t="s">
        <v>274</v>
      </c>
      <c r="C18" s="78"/>
      <c r="D18" s="33"/>
      <c r="E18" s="7"/>
      <c r="F18" s="70"/>
      <c r="G18" s="3"/>
      <c r="H18" s="3"/>
      <c r="I18" s="3"/>
    </row>
    <row r="19" spans="1:9" ht="12.75" customHeight="1">
      <c r="A19" s="4">
        <v>2</v>
      </c>
      <c r="B19" s="348" t="s">
        <v>12</v>
      </c>
      <c r="C19" s="478" t="s">
        <v>14</v>
      </c>
      <c r="D19" s="534">
        <v>4.8800000000000003E-2</v>
      </c>
      <c r="E19" s="535"/>
      <c r="F19" s="536"/>
      <c r="G19" s="3"/>
      <c r="H19" s="3"/>
      <c r="I19" s="3"/>
    </row>
    <row r="20" spans="1:9" ht="12.75" customHeight="1">
      <c r="A20" s="4"/>
      <c r="B20" s="349" t="s">
        <v>13</v>
      </c>
      <c r="C20" s="479"/>
      <c r="D20" s="479"/>
      <c r="E20" s="479"/>
      <c r="F20" s="484"/>
      <c r="G20" s="3"/>
      <c r="H20" s="3"/>
      <c r="I20" s="3"/>
    </row>
    <row r="21" spans="1:9" ht="12.75" customHeight="1">
      <c r="A21" s="236"/>
      <c r="B21" s="350" t="s">
        <v>15</v>
      </c>
      <c r="C21" s="92"/>
      <c r="D21" s="156"/>
      <c r="E21" s="17"/>
      <c r="F21" s="66"/>
      <c r="G21" s="16"/>
      <c r="H21" s="16"/>
      <c r="I21" s="16"/>
    </row>
    <row r="22" spans="1:9" ht="12.75" customHeight="1">
      <c r="A22" s="4">
        <v>3</v>
      </c>
      <c r="B22" s="256" t="s">
        <v>16</v>
      </c>
      <c r="C22" s="221" t="s">
        <v>20</v>
      </c>
      <c r="D22" s="222">
        <f>712*0.2</f>
        <v>142.4</v>
      </c>
      <c r="E22" s="221"/>
      <c r="F22" s="225"/>
      <c r="G22" s="16"/>
      <c r="H22" s="16"/>
      <c r="I22" s="16"/>
    </row>
    <row r="23" spans="1:9" ht="14.25" customHeight="1">
      <c r="A23" s="18">
        <v>4</v>
      </c>
      <c r="B23" s="351" t="s">
        <v>205</v>
      </c>
      <c r="C23" s="494" t="s">
        <v>17</v>
      </c>
      <c r="D23" s="495">
        <f>14*3</f>
        <v>42</v>
      </c>
      <c r="E23" s="522"/>
      <c r="F23" s="523"/>
      <c r="G23" s="3"/>
      <c r="H23" s="3"/>
      <c r="I23" s="3"/>
    </row>
    <row r="24" spans="1:9" s="115" customFormat="1" ht="14.25" customHeight="1">
      <c r="A24" s="4"/>
      <c r="B24" s="352" t="s">
        <v>206</v>
      </c>
      <c r="C24" s="479"/>
      <c r="D24" s="479"/>
      <c r="E24" s="479"/>
      <c r="F24" s="484"/>
      <c r="G24" s="35"/>
      <c r="H24" s="35"/>
      <c r="I24" s="35"/>
    </row>
    <row r="25" spans="1:9" ht="12.75" customHeight="1">
      <c r="A25" s="18">
        <v>5</v>
      </c>
      <c r="B25" s="256" t="s">
        <v>18</v>
      </c>
      <c r="C25" s="221" t="s">
        <v>17</v>
      </c>
      <c r="D25" s="222">
        <v>712</v>
      </c>
      <c r="E25" s="221"/>
      <c r="F25" s="225"/>
      <c r="G25" s="3"/>
      <c r="H25" s="3"/>
      <c r="I25" s="3"/>
    </row>
    <row r="26" spans="1:9" ht="12.75" customHeight="1">
      <c r="A26" s="354"/>
      <c r="B26" s="355" t="s">
        <v>19</v>
      </c>
      <c r="C26" s="289"/>
      <c r="D26" s="356"/>
      <c r="E26" s="357"/>
      <c r="F26" s="358"/>
      <c r="G26" s="3"/>
      <c r="H26" s="3"/>
      <c r="I26" s="3"/>
    </row>
    <row r="27" spans="1:9" ht="12.75" customHeight="1">
      <c r="A27" s="18">
        <v>6</v>
      </c>
      <c r="B27" s="353" t="s">
        <v>207</v>
      </c>
      <c r="C27" s="221" t="s">
        <v>17</v>
      </c>
      <c r="D27" s="222">
        <v>116</v>
      </c>
      <c r="E27" s="223"/>
      <c r="F27" s="224"/>
      <c r="G27" s="3"/>
      <c r="H27" s="3"/>
      <c r="I27" s="3"/>
    </row>
    <row r="28" spans="1:9" ht="12.75" customHeight="1">
      <c r="A28" s="12">
        <v>7</v>
      </c>
      <c r="B28" s="294" t="s">
        <v>208</v>
      </c>
      <c r="C28" s="221" t="s">
        <v>17</v>
      </c>
      <c r="D28" s="222">
        <v>63</v>
      </c>
      <c r="E28" s="221"/>
      <c r="F28" s="225"/>
      <c r="G28" s="3"/>
      <c r="H28" s="3"/>
      <c r="I28" s="3"/>
    </row>
    <row r="29" spans="1:9" ht="12.75" customHeight="1">
      <c r="A29" s="10">
        <v>8</v>
      </c>
      <c r="B29" s="361" t="s">
        <v>209</v>
      </c>
      <c r="C29" s="226" t="s">
        <v>20</v>
      </c>
      <c r="D29" s="222">
        <v>1.6</v>
      </c>
      <c r="E29" s="221"/>
      <c r="F29" s="225"/>
      <c r="G29" s="3"/>
      <c r="H29" s="3"/>
      <c r="I29" s="3"/>
    </row>
    <row r="30" spans="1:9" ht="12.75" customHeight="1">
      <c r="A30" s="12">
        <v>9</v>
      </c>
      <c r="B30" s="295" t="s">
        <v>210</v>
      </c>
      <c r="C30" s="494" t="s">
        <v>20</v>
      </c>
      <c r="D30" s="494">
        <v>12</v>
      </c>
      <c r="E30" s="522"/>
      <c r="F30" s="523"/>
      <c r="G30" s="3"/>
      <c r="H30" s="3"/>
      <c r="I30" s="3"/>
    </row>
    <row r="31" spans="1:9" ht="12.75" customHeight="1">
      <c r="A31" s="10"/>
      <c r="B31" s="296" t="s">
        <v>21</v>
      </c>
      <c r="C31" s="479"/>
      <c r="D31" s="479"/>
      <c r="E31" s="479"/>
      <c r="F31" s="484"/>
      <c r="G31" s="3"/>
      <c r="H31" s="3"/>
      <c r="I31" s="3"/>
    </row>
    <row r="32" spans="1:9" ht="12.75" customHeight="1">
      <c r="A32" s="12">
        <v>10</v>
      </c>
      <c r="B32" s="360" t="s">
        <v>245</v>
      </c>
      <c r="C32" s="494" t="s">
        <v>20</v>
      </c>
      <c r="D32" s="495">
        <f>D27*0.2</f>
        <v>23.200000000000003</v>
      </c>
      <c r="E32" s="494"/>
      <c r="F32" s="501"/>
      <c r="G32" s="3"/>
      <c r="H32" s="3"/>
      <c r="I32" s="3"/>
    </row>
    <row r="33" spans="1:9" s="121" customFormat="1" ht="12.75" customHeight="1">
      <c r="A33" s="254"/>
      <c r="B33" s="297" t="s">
        <v>246</v>
      </c>
      <c r="C33" s="479"/>
      <c r="D33" s="479"/>
      <c r="E33" s="479"/>
      <c r="F33" s="484"/>
      <c r="G33" s="35"/>
      <c r="H33" s="35"/>
      <c r="I33" s="35"/>
    </row>
    <row r="34" spans="1:9" ht="12.75" customHeight="1">
      <c r="A34" s="4">
        <v>11</v>
      </c>
      <c r="B34" s="298" t="s">
        <v>22</v>
      </c>
      <c r="C34" s="221" t="s">
        <v>20</v>
      </c>
      <c r="D34" s="222">
        <f>D30+D29+116*0.09+63*0.09+D32</f>
        <v>52.910000000000004</v>
      </c>
      <c r="E34" s="229"/>
      <c r="F34" s="224"/>
      <c r="G34" s="3"/>
      <c r="H34" s="3"/>
      <c r="I34" s="3"/>
    </row>
    <row r="35" spans="1:9" ht="12.75" customHeight="1">
      <c r="A35" s="18">
        <v>12</v>
      </c>
      <c r="B35" s="359" t="s">
        <v>243</v>
      </c>
      <c r="C35" s="494" t="s">
        <v>20</v>
      </c>
      <c r="D35" s="495">
        <f>63*1.9</f>
        <v>119.69999999999999</v>
      </c>
      <c r="E35" s="494"/>
      <c r="F35" s="501"/>
      <c r="G35" s="3"/>
      <c r="H35" s="3"/>
      <c r="I35" s="3"/>
    </row>
    <row r="36" spans="1:9" s="121" customFormat="1" ht="12.75" customHeight="1">
      <c r="A36" s="4"/>
      <c r="B36" s="325" t="s">
        <v>244</v>
      </c>
      <c r="C36" s="479"/>
      <c r="D36" s="479"/>
      <c r="E36" s="479"/>
      <c r="F36" s="484"/>
      <c r="G36" s="35"/>
      <c r="H36" s="35"/>
      <c r="I36" s="35"/>
    </row>
    <row r="37" spans="1:9" ht="12.75" customHeight="1" thickBot="1">
      <c r="A37" s="12">
        <v>13</v>
      </c>
      <c r="B37" s="51" t="s">
        <v>23</v>
      </c>
      <c r="C37" s="221" t="s">
        <v>24</v>
      </c>
      <c r="D37" s="222">
        <v>60</v>
      </c>
      <c r="E37" s="221"/>
      <c r="F37" s="225"/>
      <c r="G37" s="3"/>
      <c r="H37" s="3"/>
      <c r="I37" s="3"/>
    </row>
    <row r="38" spans="1:9" ht="13.5" customHeight="1" thickBot="1">
      <c r="A38" s="6"/>
      <c r="B38" s="300" t="s">
        <v>270</v>
      </c>
      <c r="C38" s="78"/>
      <c r="D38" s="33"/>
      <c r="E38" s="34"/>
      <c r="F38" s="36"/>
      <c r="G38" s="3"/>
      <c r="H38" s="3"/>
      <c r="I38" s="3"/>
    </row>
    <row r="39" spans="1:9" ht="12.75" customHeight="1">
      <c r="A39" s="235"/>
      <c r="B39" s="402" t="s">
        <v>25</v>
      </c>
      <c r="C39" s="403"/>
      <c r="D39" s="403"/>
      <c r="E39" s="405"/>
      <c r="F39" s="404"/>
      <c r="G39" s="3"/>
      <c r="H39" s="3"/>
      <c r="I39" s="3"/>
    </row>
    <row r="40" spans="1:9" ht="12.75" customHeight="1">
      <c r="A40" s="237">
        <v>14</v>
      </c>
      <c r="B40" s="255" t="s">
        <v>26</v>
      </c>
      <c r="C40" s="232" t="s">
        <v>17</v>
      </c>
      <c r="D40" s="231">
        <v>712</v>
      </c>
      <c r="E40" s="227"/>
      <c r="F40" s="228"/>
      <c r="G40" s="3"/>
      <c r="H40" s="3"/>
      <c r="I40" s="3"/>
    </row>
    <row r="41" spans="1:9" ht="12.75" customHeight="1">
      <c r="A41" s="238"/>
      <c r="B41" s="255" t="s">
        <v>27</v>
      </c>
      <c r="C41" s="232"/>
      <c r="D41" s="227"/>
      <c r="E41" s="227"/>
      <c r="F41" s="228"/>
      <c r="G41" s="3"/>
      <c r="H41" s="3"/>
      <c r="I41" s="3"/>
    </row>
    <row r="42" spans="1:9" ht="12.75" customHeight="1">
      <c r="A42" s="4">
        <v>15</v>
      </c>
      <c r="B42" s="256" t="s">
        <v>28</v>
      </c>
      <c r="C42" s="266" t="s">
        <v>17</v>
      </c>
      <c r="D42" s="267">
        <v>712</v>
      </c>
      <c r="E42" s="13"/>
      <c r="F42" s="76"/>
      <c r="G42" s="3"/>
      <c r="H42" s="3"/>
      <c r="I42" s="3"/>
    </row>
    <row r="43" spans="1:9" ht="12.75" customHeight="1" thickBot="1">
      <c r="A43" s="384">
        <v>16</v>
      </c>
      <c r="B43" s="256" t="s">
        <v>29</v>
      </c>
      <c r="C43" s="24" t="s">
        <v>11</v>
      </c>
      <c r="D43" s="2">
        <v>1</v>
      </c>
      <c r="E43" s="13"/>
      <c r="F43" s="76"/>
      <c r="G43" s="3"/>
      <c r="H43" s="3"/>
      <c r="I43" s="3"/>
    </row>
    <row r="44" spans="1:9" ht="13.5" customHeight="1" thickBot="1">
      <c r="A44" s="6"/>
      <c r="B44" s="37" t="s">
        <v>266</v>
      </c>
      <c r="C44" s="157"/>
      <c r="D44" s="38"/>
      <c r="E44" s="39"/>
      <c r="F44" s="166"/>
      <c r="G44" s="3"/>
      <c r="H44" s="3"/>
      <c r="I44" s="3"/>
    </row>
    <row r="45" spans="1:9" ht="13.5" customHeight="1" thickBot="1">
      <c r="A45" s="40"/>
      <c r="B45" s="301" t="s">
        <v>267</v>
      </c>
      <c r="C45" s="7"/>
      <c r="D45" s="42"/>
      <c r="E45" s="34"/>
      <c r="F45" s="36"/>
      <c r="G45" s="3"/>
      <c r="H45" s="3"/>
      <c r="I45" s="3"/>
    </row>
    <row r="46" spans="1:9" ht="12.75" customHeight="1">
      <c r="A46" s="10"/>
      <c r="B46" s="302" t="s">
        <v>241</v>
      </c>
      <c r="C46" s="158"/>
      <c r="D46" s="26"/>
      <c r="E46" s="20"/>
      <c r="F46" s="21"/>
      <c r="G46" s="3"/>
      <c r="H46" s="3"/>
      <c r="I46" s="3"/>
    </row>
    <row r="47" spans="1:9" ht="12.75" customHeight="1">
      <c r="A47" s="14"/>
      <c r="B47" s="303" t="s">
        <v>242</v>
      </c>
      <c r="C47" s="9"/>
      <c r="D47" s="29"/>
      <c r="E47" s="43"/>
      <c r="F47" s="80"/>
      <c r="G47" s="3"/>
      <c r="H47" s="3"/>
      <c r="I47" s="3"/>
    </row>
    <row r="48" spans="1:9" ht="12.75" customHeight="1">
      <c r="A48" s="364">
        <v>17</v>
      </c>
      <c r="B48" s="365" t="s">
        <v>30</v>
      </c>
      <c r="C48" s="247" t="s">
        <v>20</v>
      </c>
      <c r="D48" s="248">
        <v>128</v>
      </c>
      <c r="E48" s="247"/>
      <c r="F48" s="283"/>
      <c r="G48" s="3"/>
      <c r="H48" s="3"/>
      <c r="I48" s="3"/>
    </row>
    <row r="49" spans="1:9" ht="12.75" customHeight="1">
      <c r="A49" s="366">
        <v>18</v>
      </c>
      <c r="B49" s="255" t="s">
        <v>31</v>
      </c>
      <c r="C49" s="9" t="s">
        <v>20</v>
      </c>
      <c r="D49" s="29">
        <v>23.4</v>
      </c>
      <c r="E49" s="242"/>
      <c r="F49" s="367"/>
      <c r="G49" s="3"/>
      <c r="H49" s="3"/>
      <c r="I49" s="3"/>
    </row>
    <row r="50" spans="1:9" ht="12.75" customHeight="1" thickBot="1">
      <c r="A50" s="4">
        <v>19</v>
      </c>
      <c r="B50" s="253" t="s">
        <v>32</v>
      </c>
      <c r="C50" s="9" t="s">
        <v>20</v>
      </c>
      <c r="D50" s="29">
        <v>67.400000000000006</v>
      </c>
      <c r="E50" s="20"/>
      <c r="F50" s="21"/>
      <c r="G50" s="3"/>
      <c r="H50" s="3"/>
      <c r="I50" s="3"/>
    </row>
    <row r="51" spans="1:9" ht="13.5" customHeight="1" thickBot="1">
      <c r="A51" s="40"/>
      <c r="B51" s="301" t="s">
        <v>271</v>
      </c>
      <c r="C51" s="7"/>
      <c r="D51" s="42"/>
      <c r="E51" s="34"/>
      <c r="F51" s="36"/>
      <c r="G51" s="3"/>
      <c r="H51" s="3"/>
      <c r="I51" s="3"/>
    </row>
    <row r="52" spans="1:9" ht="12.75" customHeight="1">
      <c r="A52" s="4"/>
      <c r="B52" s="304" t="s">
        <v>33</v>
      </c>
      <c r="C52" s="9"/>
      <c r="D52" s="29"/>
      <c r="E52" s="43"/>
      <c r="F52" s="80"/>
      <c r="G52" s="3"/>
      <c r="H52" s="3"/>
      <c r="I52" s="3"/>
    </row>
    <row r="53" spans="1:9" ht="12.75" customHeight="1">
      <c r="A53" s="12">
        <v>20</v>
      </c>
      <c r="B53" s="298" t="s">
        <v>34</v>
      </c>
      <c r="C53" s="9" t="s">
        <v>20</v>
      </c>
      <c r="D53" s="29">
        <v>88</v>
      </c>
      <c r="E53" s="19"/>
      <c r="F53" s="30"/>
      <c r="G53" s="3"/>
      <c r="H53" s="3"/>
      <c r="I53" s="3"/>
    </row>
    <row r="54" spans="1:9" ht="12.75" customHeight="1">
      <c r="A54" s="12">
        <v>21</v>
      </c>
      <c r="B54" s="298" t="s">
        <v>35</v>
      </c>
      <c r="C54" s="9" t="s">
        <v>20</v>
      </c>
      <c r="D54" s="29">
        <v>30</v>
      </c>
      <c r="E54" s="247"/>
      <c r="F54" s="283"/>
      <c r="G54" s="3"/>
      <c r="H54" s="3"/>
      <c r="I54" s="3"/>
    </row>
    <row r="55" spans="1:9" ht="12.75" customHeight="1">
      <c r="A55" s="343">
        <v>22</v>
      </c>
      <c r="B55" s="362" t="s">
        <v>239</v>
      </c>
      <c r="C55" s="494" t="s">
        <v>20</v>
      </c>
      <c r="D55" s="495">
        <f>712*0.1</f>
        <v>71.2</v>
      </c>
      <c r="E55" s="496"/>
      <c r="F55" s="497"/>
      <c r="G55" s="3"/>
      <c r="H55" s="3"/>
      <c r="I55" s="3"/>
    </row>
    <row r="56" spans="1:9" ht="12.75" customHeight="1" thickBot="1">
      <c r="A56" s="4"/>
      <c r="B56" s="363" t="s">
        <v>240</v>
      </c>
      <c r="C56" s="512"/>
      <c r="D56" s="512"/>
      <c r="E56" s="514"/>
      <c r="F56" s="516"/>
      <c r="G56" s="3"/>
      <c r="H56" s="3"/>
      <c r="I56" s="3"/>
    </row>
    <row r="57" spans="1:9" ht="13.5" customHeight="1" thickBot="1">
      <c r="A57" s="235"/>
      <c r="B57" s="440" t="s">
        <v>268</v>
      </c>
      <c r="C57" s="385"/>
      <c r="D57" s="441"/>
      <c r="E57" s="442"/>
      <c r="F57" s="443"/>
      <c r="G57" s="3"/>
      <c r="H57" s="3"/>
      <c r="I57" s="3"/>
    </row>
    <row r="58" spans="1:9" ht="13.5" customHeight="1" thickBot="1">
      <c r="A58" s="409"/>
      <c r="B58" s="444" t="s">
        <v>269</v>
      </c>
      <c r="C58" s="181"/>
      <c r="D58" s="445"/>
      <c r="E58" s="446"/>
      <c r="F58" s="184"/>
      <c r="G58" s="3"/>
      <c r="H58" s="3"/>
      <c r="I58" s="3"/>
    </row>
    <row r="59" spans="1:9" ht="12.75" customHeight="1">
      <c r="A59" s="10"/>
      <c r="B59" s="72" t="s">
        <v>36</v>
      </c>
      <c r="C59" s="24"/>
      <c r="D59" s="31"/>
      <c r="E59" s="25"/>
      <c r="F59" s="11"/>
      <c r="G59" s="3"/>
      <c r="H59" s="3"/>
      <c r="I59" s="3"/>
    </row>
    <row r="60" spans="1:9" ht="12.75" customHeight="1">
      <c r="A60" s="254"/>
      <c r="B60" s="49" t="s">
        <v>37</v>
      </c>
      <c r="C60" s="44"/>
      <c r="D60" s="45"/>
      <c r="E60" s="44"/>
      <c r="F60" s="15"/>
      <c r="G60" s="3"/>
      <c r="H60" s="3"/>
      <c r="I60" s="3"/>
    </row>
    <row r="61" spans="1:9" ht="12.75" customHeight="1">
      <c r="A61" s="252"/>
      <c r="B61" s="253" t="s">
        <v>38</v>
      </c>
      <c r="C61" s="52"/>
      <c r="D61" s="53"/>
      <c r="E61" s="54"/>
      <c r="F61" s="55"/>
      <c r="G61" s="3"/>
      <c r="H61" s="3"/>
      <c r="I61" s="3"/>
    </row>
    <row r="62" spans="1:9" ht="12.75" customHeight="1">
      <c r="A62" s="56">
        <v>23</v>
      </c>
      <c r="B62" s="260" t="s">
        <v>39</v>
      </c>
      <c r="C62" s="9" t="s">
        <v>24</v>
      </c>
      <c r="D62" s="29">
        <v>34</v>
      </c>
      <c r="E62" s="258"/>
      <c r="F62" s="259"/>
      <c r="G62" s="16"/>
      <c r="H62" s="16"/>
      <c r="I62" s="16"/>
    </row>
    <row r="63" spans="1:9" ht="12.75" customHeight="1">
      <c r="A63" s="56">
        <v>24</v>
      </c>
      <c r="B63" s="61" t="s">
        <v>40</v>
      </c>
      <c r="C63" s="9" t="s">
        <v>24</v>
      </c>
      <c r="D63" s="29">
        <v>22</v>
      </c>
      <c r="E63" s="57"/>
      <c r="F63" s="59"/>
      <c r="G63" s="16"/>
      <c r="H63" s="16"/>
      <c r="I63" s="16"/>
    </row>
    <row r="64" spans="1:9" ht="12.75" customHeight="1">
      <c r="A64" s="56">
        <v>25</v>
      </c>
      <c r="B64" s="246" t="s">
        <v>41</v>
      </c>
      <c r="C64" s="247" t="s">
        <v>24</v>
      </c>
      <c r="D64" s="248">
        <v>12</v>
      </c>
      <c r="E64" s="249"/>
      <c r="F64" s="250"/>
      <c r="G64" s="16"/>
      <c r="H64" s="16"/>
      <c r="I64" s="16"/>
    </row>
    <row r="65" spans="1:9" ht="12.75" customHeight="1">
      <c r="A65" s="56">
        <v>26</v>
      </c>
      <c r="B65" s="61" t="s">
        <v>42</v>
      </c>
      <c r="C65" s="135" t="s">
        <v>20</v>
      </c>
      <c r="D65" s="139">
        <v>6.8</v>
      </c>
      <c r="E65" s="58"/>
      <c r="F65" s="59"/>
      <c r="G65" s="16"/>
      <c r="H65" s="16"/>
      <c r="I65" s="16"/>
    </row>
    <row r="66" spans="1:9" ht="12.75" customHeight="1">
      <c r="A66" s="56">
        <v>27</v>
      </c>
      <c r="B66" s="241" t="s">
        <v>43</v>
      </c>
      <c r="C66" s="242" t="s">
        <v>17</v>
      </c>
      <c r="D66" s="243">
        <f>34*1.5</f>
        <v>51</v>
      </c>
      <c r="E66" s="244"/>
      <c r="F66" s="245"/>
      <c r="G66" s="16"/>
      <c r="H66" s="16"/>
      <c r="I66" s="16"/>
    </row>
    <row r="67" spans="1:9" ht="12.75" customHeight="1">
      <c r="A67" s="62">
        <v>28</v>
      </c>
      <c r="B67" s="190" t="s">
        <v>44</v>
      </c>
      <c r="C67" s="513" t="s">
        <v>45</v>
      </c>
      <c r="D67" s="526">
        <v>1</v>
      </c>
      <c r="E67" s="527"/>
      <c r="F67" s="528"/>
      <c r="G67" s="3"/>
      <c r="H67" s="3"/>
      <c r="I67" s="3"/>
    </row>
    <row r="68" spans="1:9" s="115" customFormat="1" ht="12.75" customHeight="1">
      <c r="A68" s="56"/>
      <c r="B68" s="251" t="s">
        <v>223</v>
      </c>
      <c r="C68" s="479"/>
      <c r="D68" s="479"/>
      <c r="E68" s="479"/>
      <c r="F68" s="484"/>
      <c r="G68" s="35"/>
      <c r="H68" s="35"/>
      <c r="I68" s="35"/>
    </row>
    <row r="69" spans="1:9" ht="12.75" customHeight="1">
      <c r="A69" s="62">
        <v>29</v>
      </c>
      <c r="B69" s="61" t="s">
        <v>46</v>
      </c>
      <c r="C69" s="525" t="s">
        <v>20</v>
      </c>
      <c r="D69" s="529">
        <f>(2*1.5*1.5)*0.15</f>
        <v>0.67499999999999993</v>
      </c>
      <c r="E69" s="530"/>
      <c r="F69" s="531"/>
      <c r="G69" s="16"/>
      <c r="H69" s="16"/>
      <c r="I69" s="16"/>
    </row>
    <row r="70" spans="1:9" s="115" customFormat="1" ht="12.75" customHeight="1">
      <c r="A70" s="56"/>
      <c r="B70" s="124" t="s">
        <v>212</v>
      </c>
      <c r="C70" s="479"/>
      <c r="D70" s="479"/>
      <c r="E70" s="479"/>
      <c r="F70" s="484"/>
      <c r="G70" s="16"/>
      <c r="H70" s="16"/>
      <c r="I70" s="16"/>
    </row>
    <row r="71" spans="1:9" ht="12.75" customHeight="1">
      <c r="A71" s="63"/>
      <c r="B71" s="64" t="s">
        <v>47</v>
      </c>
      <c r="C71" s="17"/>
      <c r="D71" s="65"/>
      <c r="E71" s="17"/>
      <c r="F71" s="66"/>
      <c r="G71" s="3"/>
      <c r="H71" s="3"/>
      <c r="I71" s="3"/>
    </row>
    <row r="72" spans="1:9" ht="12.75" customHeight="1">
      <c r="A72" s="67"/>
      <c r="B72" s="256" t="s">
        <v>48</v>
      </c>
      <c r="C72" s="494" t="s">
        <v>24</v>
      </c>
      <c r="D72" s="495">
        <v>15</v>
      </c>
      <c r="E72" s="494"/>
      <c r="F72" s="501"/>
      <c r="G72" s="3"/>
      <c r="H72" s="3"/>
      <c r="I72" s="3"/>
    </row>
    <row r="73" spans="1:9" ht="12.75" customHeight="1">
      <c r="A73" s="67">
        <v>30</v>
      </c>
      <c r="B73" s="255" t="s">
        <v>49</v>
      </c>
      <c r="C73" s="479"/>
      <c r="D73" s="479"/>
      <c r="E73" s="479"/>
      <c r="F73" s="484"/>
      <c r="G73" s="3"/>
      <c r="H73" s="3"/>
      <c r="I73" s="123"/>
    </row>
    <row r="74" spans="1:9" ht="12.75" customHeight="1">
      <c r="A74" s="216"/>
      <c r="B74" s="240" t="s">
        <v>211</v>
      </c>
      <c r="C74" s="502"/>
      <c r="D74" s="502"/>
      <c r="E74" s="487"/>
      <c r="F74" s="498"/>
      <c r="G74" s="3"/>
      <c r="H74" s="3"/>
      <c r="I74" s="3"/>
    </row>
    <row r="75" spans="1:9" ht="12.75" customHeight="1">
      <c r="A75" s="67">
        <v>31</v>
      </c>
      <c r="B75" s="257" t="s">
        <v>221</v>
      </c>
      <c r="C75" s="494" t="s">
        <v>24</v>
      </c>
      <c r="D75" s="495">
        <v>25</v>
      </c>
      <c r="E75" s="496"/>
      <c r="F75" s="497"/>
      <c r="G75" s="3"/>
      <c r="H75" s="3"/>
      <c r="I75" s="3"/>
    </row>
    <row r="76" spans="1:9" ht="12.75" customHeight="1">
      <c r="A76" s="67"/>
      <c r="B76" s="130" t="s">
        <v>222</v>
      </c>
      <c r="C76" s="502"/>
      <c r="D76" s="502"/>
      <c r="E76" s="510"/>
      <c r="F76" s="511"/>
      <c r="G76" s="3"/>
      <c r="H76" s="3"/>
      <c r="I76" s="3"/>
    </row>
    <row r="77" spans="1:9" ht="12.75" customHeight="1">
      <c r="A77" s="62">
        <v>32</v>
      </c>
      <c r="B77" s="261" t="s">
        <v>50</v>
      </c>
      <c r="C77" s="494" t="s">
        <v>20</v>
      </c>
      <c r="D77" s="495">
        <f>2*1.5*0.2</f>
        <v>0.60000000000000009</v>
      </c>
      <c r="E77" s="496"/>
      <c r="F77" s="497"/>
      <c r="G77" s="3"/>
      <c r="H77" s="3"/>
      <c r="I77" s="3"/>
    </row>
    <row r="78" spans="1:9" ht="12.75" customHeight="1" thickBot="1">
      <c r="A78" s="56"/>
      <c r="B78" s="61" t="s">
        <v>51</v>
      </c>
      <c r="C78" s="512"/>
      <c r="D78" s="512"/>
      <c r="E78" s="512"/>
      <c r="F78" s="550"/>
      <c r="G78" s="3"/>
      <c r="H78" s="3"/>
      <c r="I78" s="3"/>
    </row>
    <row r="79" spans="1:9" ht="13.5" customHeight="1" thickBot="1">
      <c r="A79" s="71"/>
      <c r="B79" s="37" t="s">
        <v>275</v>
      </c>
      <c r="C79" s="157"/>
      <c r="D79" s="46"/>
      <c r="E79" s="39"/>
      <c r="F79" s="166"/>
      <c r="G79" s="3"/>
      <c r="H79" s="3"/>
      <c r="I79" s="3"/>
    </row>
    <row r="80" spans="1:9" ht="13.5" customHeight="1">
      <c r="A80" s="56"/>
      <c r="B80" s="406" t="s">
        <v>276</v>
      </c>
      <c r="C80" s="407"/>
      <c r="D80" s="31"/>
      <c r="E80" s="25"/>
      <c r="F80" s="21"/>
      <c r="G80" s="3"/>
      <c r="H80" s="3"/>
      <c r="I80" s="3"/>
    </row>
    <row r="81" spans="1:9" ht="12.75" customHeight="1">
      <c r="A81" s="12"/>
      <c r="B81" s="159" t="s">
        <v>213</v>
      </c>
      <c r="C81" s="493" t="s">
        <v>17</v>
      </c>
      <c r="D81" s="495">
        <v>63</v>
      </c>
      <c r="E81" s="522"/>
      <c r="F81" s="523"/>
      <c r="G81" s="3"/>
      <c r="H81" s="3"/>
      <c r="I81" s="3"/>
    </row>
    <row r="82" spans="1:9" s="115" customFormat="1" ht="12.75" customHeight="1">
      <c r="A82" s="10"/>
      <c r="B82" s="160" t="s">
        <v>52</v>
      </c>
      <c r="C82" s="479"/>
      <c r="D82" s="479"/>
      <c r="E82" s="479"/>
      <c r="F82" s="484"/>
      <c r="G82" s="35"/>
      <c r="H82" s="35"/>
      <c r="I82" s="35"/>
    </row>
    <row r="83" spans="1:9" ht="12.75" customHeight="1">
      <c r="A83" s="10"/>
      <c r="B83" s="161" t="s">
        <v>215</v>
      </c>
      <c r="C83" s="502"/>
      <c r="D83" s="502"/>
      <c r="E83" s="502"/>
      <c r="F83" s="509"/>
      <c r="G83" s="3"/>
      <c r="H83" s="3"/>
      <c r="I83" s="3"/>
    </row>
    <row r="84" spans="1:9" ht="12.75" customHeight="1">
      <c r="A84" s="236">
        <v>34</v>
      </c>
      <c r="B84" s="162" t="s">
        <v>214</v>
      </c>
      <c r="D84" s="408"/>
      <c r="E84" s="229"/>
      <c r="F84" s="224"/>
      <c r="G84" s="3"/>
      <c r="H84" s="3"/>
      <c r="I84" s="3"/>
    </row>
    <row r="85" spans="1:9" s="115" customFormat="1" ht="12.75" customHeight="1">
      <c r="A85" s="10"/>
      <c r="B85" s="163" t="s">
        <v>52</v>
      </c>
      <c r="C85" s="493" t="s">
        <v>17</v>
      </c>
      <c r="D85" s="495">
        <v>120</v>
      </c>
      <c r="E85" s="562"/>
      <c r="F85" s="563"/>
      <c r="G85" s="35"/>
      <c r="H85" s="35"/>
      <c r="I85" s="35"/>
    </row>
    <row r="86" spans="1:9" ht="12.75" customHeight="1">
      <c r="A86" s="10"/>
      <c r="B86" s="161" t="s">
        <v>216</v>
      </c>
      <c r="C86" s="479"/>
      <c r="D86" s="479"/>
      <c r="E86" s="479"/>
      <c r="F86" s="484"/>
      <c r="G86" s="3"/>
      <c r="H86" s="3"/>
      <c r="I86" s="3"/>
    </row>
    <row r="87" spans="1:9" ht="12.75" customHeight="1" thickBot="1">
      <c r="A87" s="10"/>
      <c r="B87" s="132" t="s">
        <v>217</v>
      </c>
      <c r="C87" s="512"/>
      <c r="D87" s="512"/>
      <c r="E87" s="512"/>
      <c r="F87" s="550"/>
      <c r="G87" s="3"/>
      <c r="H87" s="3"/>
      <c r="I87" s="3"/>
    </row>
    <row r="88" spans="1:9" ht="13.5" customHeight="1" thickBot="1">
      <c r="A88" s="71"/>
      <c r="B88" s="126" t="s">
        <v>218</v>
      </c>
      <c r="C88" s="78"/>
      <c r="D88" s="48"/>
      <c r="E88" s="32"/>
      <c r="F88" s="36"/>
      <c r="G88" s="3"/>
      <c r="H88" s="3"/>
      <c r="I88" s="3"/>
    </row>
    <row r="89" spans="1:9" ht="12.75" customHeight="1">
      <c r="A89" s="56"/>
      <c r="B89" s="127" t="s">
        <v>219</v>
      </c>
      <c r="C89" s="24"/>
      <c r="D89" s="144"/>
      <c r="E89" s="73"/>
      <c r="F89" s="21"/>
      <c r="G89" s="3"/>
      <c r="H89" s="3"/>
      <c r="I89" s="3"/>
    </row>
    <row r="90" spans="1:9" ht="12.75" customHeight="1">
      <c r="A90" s="60"/>
      <c r="B90" s="128" t="s">
        <v>220</v>
      </c>
      <c r="C90" s="24"/>
      <c r="D90" s="144"/>
      <c r="E90" s="20"/>
      <c r="F90" s="21"/>
      <c r="G90" s="3"/>
      <c r="H90" s="3"/>
      <c r="I90" s="3"/>
    </row>
    <row r="91" spans="1:9" ht="12.75" customHeight="1">
      <c r="A91" s="56">
        <v>35</v>
      </c>
      <c r="B91" s="61" t="s">
        <v>53</v>
      </c>
      <c r="C91" s="493" t="s">
        <v>24</v>
      </c>
      <c r="D91" s="495">
        <v>108</v>
      </c>
      <c r="E91" s="522"/>
      <c r="F91" s="523"/>
      <c r="G91" s="3"/>
      <c r="H91" s="3"/>
      <c r="I91" s="3"/>
    </row>
    <row r="92" spans="1:9" ht="12.75" customHeight="1">
      <c r="A92" s="56"/>
      <c r="B92" s="61" t="s">
        <v>54</v>
      </c>
      <c r="C92" s="479"/>
      <c r="D92" s="479"/>
      <c r="E92" s="479"/>
      <c r="F92" s="484"/>
      <c r="G92" s="3"/>
      <c r="H92" s="3"/>
      <c r="I92" s="3"/>
    </row>
    <row r="93" spans="1:9" ht="12.75" customHeight="1">
      <c r="A93" s="56"/>
      <c r="B93" s="61" t="s">
        <v>55</v>
      </c>
      <c r="C93" s="479"/>
      <c r="D93" s="479"/>
      <c r="E93" s="479"/>
      <c r="F93" s="484"/>
      <c r="G93" s="3"/>
      <c r="H93" s="3"/>
      <c r="I93" s="3"/>
    </row>
    <row r="94" spans="1:9" ht="12.75" customHeight="1">
      <c r="A94" s="56"/>
      <c r="B94" s="260" t="s">
        <v>56</v>
      </c>
      <c r="C94" s="502"/>
      <c r="D94" s="502"/>
      <c r="E94" s="487"/>
      <c r="F94" s="509"/>
      <c r="G94" s="3"/>
      <c r="H94" s="3"/>
      <c r="I94" s="3"/>
    </row>
    <row r="95" spans="1:9" ht="12.75" customHeight="1">
      <c r="A95" s="62">
        <v>36</v>
      </c>
      <c r="B95" s="77" t="s">
        <v>57</v>
      </c>
      <c r="C95" s="493" t="s">
        <v>17</v>
      </c>
      <c r="D95" s="495">
        <v>288</v>
      </c>
      <c r="E95" s="496"/>
      <c r="F95" s="501"/>
      <c r="G95" s="3"/>
      <c r="H95" s="3"/>
      <c r="I95" s="3"/>
    </row>
    <row r="96" spans="1:9" ht="12.75" customHeight="1">
      <c r="A96" s="56"/>
      <c r="B96" s="77" t="s">
        <v>58</v>
      </c>
      <c r="C96" s="532"/>
      <c r="D96" s="526"/>
      <c r="E96" s="513"/>
      <c r="F96" s="484"/>
      <c r="G96" s="3"/>
      <c r="H96" s="3"/>
      <c r="I96" s="3"/>
    </row>
    <row r="97" spans="1:9" ht="15" customHeight="1" thickBot="1">
      <c r="A97" s="56"/>
      <c r="B97" s="77" t="s">
        <v>59</v>
      </c>
      <c r="C97" s="532"/>
      <c r="D97" s="526"/>
      <c r="E97" s="513"/>
      <c r="F97" s="484"/>
      <c r="G97" s="3"/>
      <c r="H97" s="3"/>
      <c r="I97" s="3"/>
    </row>
    <row r="98" spans="1:9" ht="13.5" customHeight="1" thickBot="1">
      <c r="A98" s="71"/>
      <c r="B98" s="47" t="s">
        <v>60</v>
      </c>
      <c r="C98" s="78"/>
      <c r="D98" s="147"/>
      <c r="E98" s="34"/>
      <c r="F98" s="36"/>
      <c r="G98" s="3"/>
      <c r="H98" s="3"/>
      <c r="I98" s="3"/>
    </row>
    <row r="99" spans="1:9" ht="12.75" customHeight="1">
      <c r="A99" s="4"/>
      <c r="B99" s="72" t="s">
        <v>278</v>
      </c>
      <c r="C99" s="44"/>
      <c r="D99" s="146"/>
      <c r="E99" s="43"/>
      <c r="F99" s="80"/>
      <c r="G99" s="3"/>
      <c r="H99" s="3"/>
      <c r="I99" s="3"/>
    </row>
    <row r="100" spans="1:9" ht="12.75" customHeight="1">
      <c r="A100" s="368">
        <v>37</v>
      </c>
      <c r="B100" s="369" t="s">
        <v>61</v>
      </c>
      <c r="C100" s="370" t="s">
        <v>20</v>
      </c>
      <c r="D100" s="371">
        <v>63</v>
      </c>
      <c r="E100" s="372"/>
      <c r="F100" s="373"/>
      <c r="G100" s="3"/>
      <c r="H100" s="3"/>
      <c r="I100" s="3"/>
    </row>
    <row r="101" spans="1:9" ht="13.5" customHeight="1" thickBot="1">
      <c r="A101" s="98"/>
      <c r="B101" s="187" t="s">
        <v>277</v>
      </c>
      <c r="C101" s="186"/>
      <c r="D101" s="188"/>
      <c r="E101" s="189"/>
      <c r="F101" s="200"/>
      <c r="G101" s="3"/>
      <c r="H101" s="3"/>
      <c r="I101" s="3"/>
    </row>
    <row r="102" spans="1:9" ht="13.5" customHeight="1" thickBot="1">
      <c r="A102" s="6"/>
      <c r="B102" s="47" t="s">
        <v>62</v>
      </c>
      <c r="C102" s="78"/>
      <c r="D102" s="147"/>
      <c r="E102" s="34"/>
      <c r="F102" s="36"/>
      <c r="G102" s="3"/>
      <c r="H102" s="3"/>
      <c r="I102" s="3"/>
    </row>
    <row r="103" spans="1:9" ht="12.75" customHeight="1">
      <c r="A103" s="4"/>
      <c r="B103" s="87" t="s">
        <v>63</v>
      </c>
      <c r="C103" s="81"/>
      <c r="D103" s="148"/>
      <c r="E103" s="83"/>
      <c r="F103" s="84"/>
      <c r="G103" s="3"/>
      <c r="H103" s="3"/>
      <c r="I103" s="3"/>
    </row>
    <row r="104" spans="1:9" ht="12.75" customHeight="1">
      <c r="A104" s="368">
        <v>38</v>
      </c>
      <c r="B104" s="369" t="s">
        <v>64</v>
      </c>
      <c r="C104" s="370" t="s">
        <v>24</v>
      </c>
      <c r="D104" s="371">
        <v>33</v>
      </c>
      <c r="E104" s="372"/>
      <c r="F104" s="373"/>
      <c r="G104" s="3"/>
      <c r="H104" s="3"/>
      <c r="I104" s="3"/>
    </row>
    <row r="105" spans="1:9" ht="12.75" customHeight="1" thickBot="1">
      <c r="A105" s="67">
        <v>39</v>
      </c>
      <c r="B105" s="77" t="s">
        <v>65</v>
      </c>
      <c r="C105" s="24" t="s">
        <v>20</v>
      </c>
      <c r="D105" s="144">
        <v>33</v>
      </c>
      <c r="E105" s="20"/>
      <c r="F105" s="21"/>
      <c r="G105" s="3"/>
      <c r="H105" s="3"/>
      <c r="I105" s="3"/>
    </row>
    <row r="106" spans="1:9" ht="13.5" customHeight="1" thickBot="1">
      <c r="A106" s="40"/>
      <c r="B106" s="85" t="s">
        <v>66</v>
      </c>
      <c r="C106" s="78"/>
      <c r="D106" s="33"/>
      <c r="E106" s="34"/>
      <c r="F106" s="36"/>
      <c r="G106" s="3"/>
      <c r="H106" s="3"/>
      <c r="I106" s="3"/>
    </row>
    <row r="107" spans="1:9" ht="12.75" customHeight="1" thickBot="1">
      <c r="A107" s="4">
        <v>40</v>
      </c>
      <c r="B107" s="164" t="s">
        <v>226</v>
      </c>
      <c r="C107" s="24" t="s">
        <v>24</v>
      </c>
      <c r="D107" s="2">
        <v>60</v>
      </c>
      <c r="E107" s="43"/>
      <c r="F107" s="80"/>
      <c r="G107" s="3"/>
      <c r="H107" s="3"/>
      <c r="I107" s="3"/>
    </row>
    <row r="108" spans="1:9" ht="13.5" customHeight="1" thickBot="1">
      <c r="A108" s="6"/>
      <c r="B108" s="47" t="s">
        <v>67</v>
      </c>
      <c r="C108" s="78"/>
      <c r="D108" s="79"/>
      <c r="E108" s="34"/>
      <c r="F108" s="36"/>
      <c r="G108" s="3"/>
      <c r="H108" s="3"/>
      <c r="I108" s="3"/>
    </row>
    <row r="109" spans="1:9" ht="12.75" customHeight="1">
      <c r="A109" s="86"/>
      <c r="B109" s="87" t="s">
        <v>68</v>
      </c>
      <c r="C109" s="81"/>
      <c r="D109" s="82"/>
      <c r="E109" s="83"/>
      <c r="F109" s="84"/>
      <c r="G109" s="3"/>
      <c r="H109" s="3"/>
      <c r="I109" s="3"/>
    </row>
    <row r="110" spans="1:9" ht="12.75" customHeight="1">
      <c r="A110" s="56">
        <v>41</v>
      </c>
      <c r="B110" s="294" t="s">
        <v>224</v>
      </c>
      <c r="C110" s="533" t="s">
        <v>24</v>
      </c>
      <c r="D110" s="495">
        <v>17.5</v>
      </c>
      <c r="E110" s="522"/>
      <c r="F110" s="523"/>
      <c r="G110" s="3"/>
      <c r="H110" s="3"/>
      <c r="I110" s="3"/>
    </row>
    <row r="111" spans="1:9" ht="12.75" customHeight="1">
      <c r="A111" s="216"/>
      <c r="B111" s="374" t="s">
        <v>69</v>
      </c>
      <c r="C111" s="518"/>
      <c r="D111" s="502"/>
      <c r="E111" s="502"/>
      <c r="F111" s="509"/>
      <c r="G111" s="3"/>
      <c r="H111" s="3"/>
      <c r="I111" s="3"/>
    </row>
    <row r="112" spans="1:9" ht="12.75" customHeight="1">
      <c r="A112" s="4">
        <v>42</v>
      </c>
      <c r="B112" s="131" t="s">
        <v>225</v>
      </c>
      <c r="C112" s="499" t="s">
        <v>24</v>
      </c>
      <c r="D112" s="495">
        <v>13</v>
      </c>
      <c r="E112" s="522"/>
      <c r="F112" s="523"/>
      <c r="G112" s="3"/>
      <c r="H112" s="3"/>
      <c r="I112" s="3"/>
    </row>
    <row r="113" spans="1:9" ht="17.25" customHeight="1" thickBot="1">
      <c r="A113" s="56"/>
      <c r="B113" s="116" t="s">
        <v>70</v>
      </c>
      <c r="C113" s="524"/>
      <c r="D113" s="479"/>
      <c r="E113" s="479"/>
      <c r="F113" s="484"/>
      <c r="G113" s="16"/>
      <c r="H113" s="16"/>
      <c r="I113" s="16"/>
    </row>
    <row r="114" spans="1:9" ht="13.5" customHeight="1" thickBot="1">
      <c r="A114" s="409"/>
      <c r="B114" s="390" t="s">
        <v>279</v>
      </c>
      <c r="C114" s="280"/>
      <c r="D114" s="410"/>
      <c r="E114" s="277"/>
      <c r="F114" s="278"/>
      <c r="G114" s="16"/>
      <c r="H114" s="16"/>
      <c r="I114" s="16"/>
    </row>
    <row r="115" spans="1:9" ht="12.75" customHeight="1">
      <c r="A115" s="10"/>
      <c r="B115" s="49" t="s">
        <v>71</v>
      </c>
      <c r="C115" s="44"/>
      <c r="D115" s="146"/>
      <c r="E115" s="43"/>
      <c r="F115" s="80"/>
      <c r="G115" s="16"/>
      <c r="H115" s="16"/>
      <c r="I115" s="16"/>
    </row>
    <row r="116" spans="1:9" ht="12.75" customHeight="1">
      <c r="A116" s="12"/>
      <c r="B116" s="72" t="s">
        <v>72</v>
      </c>
      <c r="C116" s="92"/>
      <c r="D116" s="145"/>
      <c r="E116" s="17"/>
      <c r="F116" s="66"/>
      <c r="G116" s="16"/>
      <c r="H116" s="16"/>
      <c r="I116" s="16"/>
    </row>
    <row r="117" spans="1:9" ht="12.75" customHeight="1">
      <c r="A117" s="368">
        <v>43</v>
      </c>
      <c r="B117" s="369" t="s">
        <v>73</v>
      </c>
      <c r="C117" s="370" t="s">
        <v>17</v>
      </c>
      <c r="D117" s="248">
        <v>712</v>
      </c>
      <c r="E117" s="247"/>
      <c r="F117" s="283"/>
      <c r="G117" s="16"/>
      <c r="H117" s="16"/>
      <c r="I117" s="16"/>
    </row>
    <row r="118" spans="1:9" ht="12.75" customHeight="1">
      <c r="A118" s="56">
        <v>44</v>
      </c>
      <c r="B118" s="160" t="s">
        <v>227</v>
      </c>
      <c r="C118" s="486" t="s">
        <v>17</v>
      </c>
      <c r="D118" s="488">
        <v>370</v>
      </c>
      <c r="E118" s="496"/>
      <c r="F118" s="497"/>
      <c r="G118" s="16"/>
      <c r="H118" s="16"/>
      <c r="I118" s="16"/>
    </row>
    <row r="119" spans="1:9" ht="12.75" customHeight="1">
      <c r="A119" s="56"/>
      <c r="B119" s="132" t="s">
        <v>258</v>
      </c>
      <c r="C119" s="479"/>
      <c r="D119" s="479"/>
      <c r="E119" s="479"/>
      <c r="F119" s="484"/>
      <c r="G119" s="16"/>
      <c r="H119" s="16"/>
      <c r="I119" s="16"/>
    </row>
    <row r="120" spans="1:9" ht="16.5" customHeight="1">
      <c r="A120" s="56"/>
      <c r="B120" s="132" t="s">
        <v>74</v>
      </c>
      <c r="C120" s="502"/>
      <c r="D120" s="502"/>
      <c r="E120" s="502"/>
      <c r="F120" s="509"/>
      <c r="G120" s="16"/>
      <c r="H120" s="16"/>
      <c r="I120" s="16"/>
    </row>
    <row r="121" spans="1:9" ht="12.75" customHeight="1">
      <c r="A121" s="412"/>
      <c r="B121" s="411" t="s">
        <v>75</v>
      </c>
      <c r="C121" s="92"/>
      <c r="D121" s="145"/>
      <c r="E121" s="17"/>
      <c r="F121" s="66"/>
      <c r="G121" s="3"/>
      <c r="H121" s="3"/>
      <c r="I121" s="3"/>
    </row>
    <row r="122" spans="1:9" ht="12.75" customHeight="1">
      <c r="A122" s="56">
        <v>45</v>
      </c>
      <c r="B122" s="369" t="s">
        <v>76</v>
      </c>
      <c r="C122" s="375" t="s">
        <v>24</v>
      </c>
      <c r="D122" s="371">
        <v>40</v>
      </c>
      <c r="E122" s="247"/>
      <c r="F122" s="283"/>
      <c r="G122" s="3"/>
      <c r="H122" s="3"/>
      <c r="I122" s="3"/>
    </row>
    <row r="123" spans="1:9" ht="12.75" customHeight="1">
      <c r="A123" s="62">
        <v>46</v>
      </c>
      <c r="B123" s="94" t="s">
        <v>77</v>
      </c>
      <c r="C123" s="486" t="s">
        <v>17</v>
      </c>
      <c r="D123" s="488">
        <f>D122*0.4</f>
        <v>16</v>
      </c>
      <c r="E123" s="496"/>
      <c r="F123" s="497"/>
      <c r="G123" s="3"/>
      <c r="H123" s="3"/>
      <c r="I123" s="3"/>
    </row>
    <row r="124" spans="1:9" ht="12.75" customHeight="1">
      <c r="A124" s="56"/>
      <c r="B124" s="217" t="s">
        <v>78</v>
      </c>
      <c r="C124" s="487"/>
      <c r="D124" s="487"/>
      <c r="E124" s="487"/>
      <c r="F124" s="498"/>
      <c r="G124" s="3"/>
      <c r="H124" s="3"/>
      <c r="I124" s="3"/>
    </row>
    <row r="125" spans="1:9" ht="12.75" customHeight="1">
      <c r="A125" s="62">
        <v>47</v>
      </c>
      <c r="B125" s="94" t="s">
        <v>79</v>
      </c>
      <c r="C125" s="486" t="s">
        <v>17</v>
      </c>
      <c r="D125" s="488">
        <f>D123</f>
        <v>16</v>
      </c>
      <c r="E125" s="496"/>
      <c r="F125" s="497"/>
      <c r="G125" s="3"/>
      <c r="H125" s="3"/>
      <c r="I125" s="3"/>
    </row>
    <row r="126" spans="1:9" ht="12.75" customHeight="1">
      <c r="A126" s="56"/>
      <c r="B126" s="94" t="s">
        <v>80</v>
      </c>
      <c r="C126" s="502"/>
      <c r="D126" s="502"/>
      <c r="E126" s="503"/>
      <c r="F126" s="504"/>
      <c r="G126" s="3"/>
      <c r="H126" s="3"/>
      <c r="I126" s="3"/>
    </row>
    <row r="127" spans="1:9" ht="12.75" customHeight="1">
      <c r="A127" s="50"/>
      <c r="B127" s="64" t="s">
        <v>81</v>
      </c>
      <c r="C127" s="92"/>
      <c r="D127" s="145"/>
      <c r="E127" s="17"/>
      <c r="F127" s="66"/>
      <c r="G127" s="3"/>
      <c r="H127" s="3"/>
      <c r="I127" s="3"/>
    </row>
    <row r="128" spans="1:9" ht="12.75" customHeight="1">
      <c r="A128" s="56">
        <v>48</v>
      </c>
      <c r="B128" s="94" t="s">
        <v>82</v>
      </c>
      <c r="C128" s="493" t="s">
        <v>17</v>
      </c>
      <c r="D128" s="495">
        <v>148</v>
      </c>
      <c r="E128" s="494"/>
      <c r="F128" s="501"/>
      <c r="G128" s="3"/>
      <c r="H128" s="3"/>
      <c r="I128" s="3"/>
    </row>
    <row r="129" spans="1:9" ht="12.75" customHeight="1" thickBot="1">
      <c r="A129" s="56"/>
      <c r="B129" s="94" t="s">
        <v>83</v>
      </c>
      <c r="C129" s="512"/>
      <c r="D129" s="512"/>
      <c r="E129" s="514"/>
      <c r="F129" s="516"/>
      <c r="G129" s="3"/>
      <c r="H129" s="3"/>
      <c r="I129" s="3"/>
    </row>
    <row r="130" spans="1:9" ht="13.5" customHeight="1" thickBot="1">
      <c r="A130" s="71"/>
      <c r="B130" s="96" t="s">
        <v>84</v>
      </c>
      <c r="C130" s="95"/>
      <c r="D130" s="147"/>
      <c r="E130" s="7"/>
      <c r="F130" s="70"/>
      <c r="G130" s="3"/>
      <c r="H130" s="3"/>
      <c r="I130" s="3"/>
    </row>
    <row r="131" spans="1:9" ht="12.75" customHeight="1">
      <c r="A131" s="56"/>
      <c r="B131" s="72" t="s">
        <v>85</v>
      </c>
      <c r="C131" s="1"/>
      <c r="D131" s="144"/>
      <c r="E131" s="5"/>
      <c r="F131" s="11"/>
      <c r="G131" s="3"/>
      <c r="H131" s="3"/>
      <c r="I131" s="3"/>
    </row>
    <row r="132" spans="1:9" ht="12.75" customHeight="1">
      <c r="A132" s="56"/>
      <c r="B132" s="72" t="s">
        <v>86</v>
      </c>
      <c r="C132" s="97"/>
      <c r="D132" s="146"/>
      <c r="E132" s="9"/>
      <c r="F132" s="11"/>
      <c r="G132" s="3"/>
      <c r="H132" s="3"/>
      <c r="I132" s="3"/>
    </row>
    <row r="133" spans="1:9" ht="12.75" customHeight="1">
      <c r="A133" s="62">
        <v>49</v>
      </c>
      <c r="B133" s="51" t="s">
        <v>87</v>
      </c>
      <c r="C133" s="494" t="s">
        <v>24</v>
      </c>
      <c r="D133" s="495">
        <v>26</v>
      </c>
      <c r="E133" s="494"/>
      <c r="F133" s="501"/>
      <c r="G133" s="3"/>
      <c r="H133" s="3"/>
      <c r="I133" s="3"/>
    </row>
    <row r="134" spans="1:9" ht="12.75" customHeight="1">
      <c r="A134" s="56"/>
      <c r="B134" s="190" t="s">
        <v>88</v>
      </c>
      <c r="C134" s="487"/>
      <c r="D134" s="487"/>
      <c r="E134" s="487"/>
      <c r="F134" s="509"/>
      <c r="G134" s="3"/>
      <c r="H134" s="3"/>
      <c r="I134" s="3"/>
    </row>
    <row r="135" spans="1:9" ht="12.75" customHeight="1">
      <c r="A135" s="62">
        <v>50</v>
      </c>
      <c r="B135" s="261" t="s">
        <v>89</v>
      </c>
      <c r="C135" s="496" t="s">
        <v>17</v>
      </c>
      <c r="D135" s="488">
        <v>80</v>
      </c>
      <c r="E135" s="496"/>
      <c r="F135" s="501"/>
      <c r="G135" s="3"/>
      <c r="H135" s="3"/>
      <c r="I135" s="3"/>
    </row>
    <row r="136" spans="1:9" ht="12.75" customHeight="1">
      <c r="A136" s="56"/>
      <c r="B136" s="190" t="s">
        <v>90</v>
      </c>
      <c r="C136" s="487"/>
      <c r="D136" s="487"/>
      <c r="E136" s="487"/>
      <c r="F136" s="498"/>
      <c r="G136" s="16"/>
      <c r="H136" s="16"/>
      <c r="I136" s="16"/>
    </row>
    <row r="137" spans="1:9" ht="12.75" customHeight="1">
      <c r="A137" s="368">
        <v>51</v>
      </c>
      <c r="B137" s="377" t="s">
        <v>91</v>
      </c>
      <c r="C137" s="242" t="s">
        <v>17</v>
      </c>
      <c r="D137" s="378">
        <v>80</v>
      </c>
      <c r="E137" s="242"/>
      <c r="F137" s="367"/>
      <c r="G137" s="16"/>
      <c r="H137" s="16"/>
      <c r="I137" s="16"/>
    </row>
    <row r="138" spans="1:9" ht="12.75" customHeight="1">
      <c r="A138" s="56">
        <v>52</v>
      </c>
      <c r="B138" s="190" t="s">
        <v>92</v>
      </c>
      <c r="C138" s="496" t="s">
        <v>20</v>
      </c>
      <c r="D138" s="488">
        <v>34.5</v>
      </c>
      <c r="E138" s="496"/>
      <c r="F138" s="497"/>
      <c r="G138" s="16"/>
      <c r="H138" s="16"/>
      <c r="I138" s="16"/>
    </row>
    <row r="139" spans="1:9" ht="12.75" customHeight="1">
      <c r="A139" s="56"/>
      <c r="B139" s="61" t="s">
        <v>93</v>
      </c>
      <c r="C139" s="479"/>
      <c r="D139" s="479"/>
      <c r="E139" s="479"/>
      <c r="F139" s="484"/>
      <c r="G139" s="16"/>
      <c r="H139" s="16"/>
      <c r="I139" s="16"/>
    </row>
    <row r="140" spans="1:9" ht="12.75" customHeight="1">
      <c r="A140" s="216"/>
      <c r="B140" s="260" t="s">
        <v>94</v>
      </c>
      <c r="C140" s="487"/>
      <c r="D140" s="487"/>
      <c r="E140" s="487"/>
      <c r="F140" s="509"/>
      <c r="G140" s="16"/>
      <c r="H140" s="16"/>
      <c r="I140" s="16"/>
    </row>
    <row r="141" spans="1:9" ht="12.75" customHeight="1">
      <c r="A141" s="56">
        <v>53</v>
      </c>
      <c r="B141" s="61" t="s">
        <v>237</v>
      </c>
      <c r="C141" s="496" t="s">
        <v>17</v>
      </c>
      <c r="D141" s="488">
        <v>33.75</v>
      </c>
      <c r="E141" s="496"/>
      <c r="F141" s="501"/>
      <c r="G141" s="16"/>
      <c r="H141" s="16"/>
      <c r="I141" s="16"/>
    </row>
    <row r="142" spans="1:9" ht="12.75" customHeight="1">
      <c r="A142" s="56"/>
      <c r="B142" s="61" t="s">
        <v>238</v>
      </c>
      <c r="C142" s="479"/>
      <c r="D142" s="479"/>
      <c r="E142" s="479"/>
      <c r="F142" s="484"/>
      <c r="G142" s="16"/>
      <c r="H142" s="16"/>
      <c r="I142" s="16"/>
    </row>
    <row r="143" spans="1:9" ht="12.75" customHeight="1" thickBot="1">
      <c r="A143" s="56"/>
      <c r="B143" s="190" t="s">
        <v>95</v>
      </c>
      <c r="C143" s="480"/>
      <c r="D143" s="480"/>
      <c r="E143" s="480"/>
      <c r="F143" s="485"/>
      <c r="G143" s="16"/>
      <c r="H143" s="16"/>
      <c r="I143" s="16"/>
    </row>
    <row r="144" spans="1:9" ht="13.5" customHeight="1" thickBot="1">
      <c r="A144" s="185"/>
      <c r="B144" s="390" t="s">
        <v>280</v>
      </c>
      <c r="C144" s="391"/>
      <c r="D144" s="392"/>
      <c r="E144" s="393"/>
      <c r="F144" s="394"/>
      <c r="G144" s="3"/>
      <c r="H144" s="3"/>
      <c r="I144" s="3"/>
    </row>
    <row r="145" spans="1:9" ht="13.5" customHeight="1" thickBot="1">
      <c r="A145" s="56"/>
      <c r="B145" s="292" t="s">
        <v>96</v>
      </c>
      <c r="C145" s="230"/>
      <c r="D145" s="118"/>
      <c r="E145" s="119"/>
      <c r="F145" s="120"/>
      <c r="G145" s="3"/>
      <c r="H145" s="3"/>
      <c r="I145" s="3"/>
    </row>
    <row r="146" spans="1:9" ht="12.75" customHeight="1">
      <c r="A146" s="99">
        <v>54</v>
      </c>
      <c r="B146" s="306" t="s">
        <v>96</v>
      </c>
      <c r="C146" s="494" t="s">
        <v>11</v>
      </c>
      <c r="D146" s="495">
        <v>1</v>
      </c>
      <c r="E146" s="522"/>
      <c r="F146" s="523"/>
      <c r="G146" s="3"/>
      <c r="H146" s="3"/>
      <c r="I146" s="3"/>
    </row>
    <row r="147" spans="1:9" ht="12.75" customHeight="1">
      <c r="A147" s="60"/>
      <c r="B147" s="293" t="s">
        <v>97</v>
      </c>
      <c r="C147" s="502"/>
      <c r="D147" s="502"/>
      <c r="E147" s="502"/>
      <c r="F147" s="509"/>
      <c r="G147" s="3"/>
      <c r="H147" s="3"/>
      <c r="I147" s="3"/>
    </row>
    <row r="148" spans="1:9" ht="12.75" customHeight="1">
      <c r="A148" s="60"/>
      <c r="B148" s="125" t="s">
        <v>228</v>
      </c>
      <c r="C148" s="44"/>
      <c r="D148" s="75"/>
      <c r="E148" s="43"/>
      <c r="F148" s="80"/>
      <c r="G148" s="3"/>
      <c r="H148" s="3"/>
      <c r="I148" s="3"/>
    </row>
    <row r="149" spans="1:9" ht="12.75" customHeight="1">
      <c r="A149" s="56">
        <v>55</v>
      </c>
      <c r="B149" s="100" t="s">
        <v>202</v>
      </c>
      <c r="C149" s="493" t="s">
        <v>98</v>
      </c>
      <c r="D149" s="495">
        <v>6</v>
      </c>
      <c r="E149" s="522"/>
      <c r="F149" s="523"/>
      <c r="G149" s="3"/>
      <c r="H149" s="3"/>
      <c r="I149" s="3"/>
    </row>
    <row r="150" spans="1:9" ht="12.75" customHeight="1">
      <c r="A150" s="56"/>
      <c r="B150" s="116" t="s">
        <v>203</v>
      </c>
      <c r="C150" s="502"/>
      <c r="D150" s="502"/>
      <c r="E150" s="487"/>
      <c r="F150" s="498"/>
      <c r="G150" s="35"/>
      <c r="H150" s="35"/>
      <c r="I150" s="35"/>
    </row>
    <row r="151" spans="1:9" ht="12.75" customHeight="1">
      <c r="A151" s="60"/>
      <c r="B151" s="133" t="s">
        <v>229</v>
      </c>
      <c r="C151" s="92"/>
      <c r="D151" s="146"/>
      <c r="E151" s="43"/>
      <c r="F151" s="80"/>
      <c r="G151" s="3"/>
      <c r="H151" s="3"/>
      <c r="I151" s="3"/>
    </row>
    <row r="152" spans="1:9" ht="12.75" customHeight="1">
      <c r="A152" s="62">
        <v>56</v>
      </c>
      <c r="B152" s="134" t="s">
        <v>230</v>
      </c>
      <c r="C152" s="499" t="s">
        <v>24</v>
      </c>
      <c r="D152" s="495">
        <v>34.5</v>
      </c>
      <c r="E152" s="522"/>
      <c r="F152" s="523"/>
      <c r="G152" s="3"/>
      <c r="H152" s="3"/>
      <c r="I152" s="3"/>
    </row>
    <row r="153" spans="1:9" ht="12.75" customHeight="1" thickBot="1">
      <c r="A153" s="56"/>
      <c r="B153" s="116" t="s">
        <v>99</v>
      </c>
      <c r="C153" s="524"/>
      <c r="D153" s="479"/>
      <c r="E153" s="551"/>
      <c r="F153" s="552"/>
      <c r="G153" s="3"/>
      <c r="H153" s="3"/>
      <c r="I153" s="3"/>
    </row>
    <row r="154" spans="1:9" ht="13.5" customHeight="1" thickBot="1">
      <c r="A154" s="413"/>
      <c r="B154" s="423" t="s">
        <v>100</v>
      </c>
      <c r="C154" s="421"/>
      <c r="D154" s="414"/>
      <c r="E154" s="415"/>
      <c r="F154" s="416"/>
      <c r="G154" s="16"/>
      <c r="H154" s="16"/>
      <c r="I154" s="16"/>
    </row>
    <row r="155" spans="1:9" ht="12.75" customHeight="1" thickBot="1">
      <c r="A155" s="417"/>
      <c r="B155" s="424" t="s">
        <v>281</v>
      </c>
      <c r="C155" s="422"/>
      <c r="D155" s="418"/>
      <c r="E155" s="419"/>
      <c r="F155" s="420"/>
      <c r="G155" s="16"/>
      <c r="H155" s="16"/>
      <c r="I155" s="16"/>
    </row>
    <row r="156" spans="1:9" ht="12.75" customHeight="1">
      <c r="A156" s="8"/>
      <c r="B156" s="432" t="s">
        <v>101</v>
      </c>
      <c r="C156" s="44"/>
      <c r="D156" s="143"/>
      <c r="E156" s="119"/>
      <c r="F156" s="120"/>
      <c r="G156" s="16"/>
      <c r="H156" s="16"/>
      <c r="I156" s="16"/>
    </row>
    <row r="157" spans="1:9" ht="12.75" customHeight="1">
      <c r="A157" s="12"/>
      <c r="B157" s="307" t="s">
        <v>102</v>
      </c>
      <c r="C157" s="92"/>
      <c r="D157" s="22"/>
      <c r="E157" s="17"/>
      <c r="F157" s="66"/>
      <c r="G157" s="16"/>
      <c r="H157" s="16"/>
      <c r="I157" s="16"/>
    </row>
    <row r="158" spans="1:9" ht="12.75" customHeight="1">
      <c r="A158" s="12">
        <v>57</v>
      </c>
      <c r="B158" s="51" t="s">
        <v>103</v>
      </c>
      <c r="C158" s="93" t="s">
        <v>104</v>
      </c>
      <c r="D158" s="89">
        <v>4.4859999999999998</v>
      </c>
      <c r="E158" s="247"/>
      <c r="F158" s="395"/>
      <c r="G158" s="16"/>
      <c r="H158" s="16"/>
      <c r="I158" s="16"/>
    </row>
    <row r="159" spans="1:9" ht="12.75" customHeight="1">
      <c r="A159" s="281">
        <v>58</v>
      </c>
      <c r="B159" s="377" t="s">
        <v>105</v>
      </c>
      <c r="C159" s="376" t="s">
        <v>104</v>
      </c>
      <c r="D159" s="379">
        <v>6.6289999999999996</v>
      </c>
      <c r="E159" s="380"/>
      <c r="F159" s="284"/>
      <c r="G159" s="16"/>
      <c r="H159" s="16"/>
      <c r="I159" s="16"/>
    </row>
    <row r="160" spans="1:9" ht="12.75" customHeight="1">
      <c r="A160" s="10">
        <v>59</v>
      </c>
      <c r="B160" s="377" t="s">
        <v>106</v>
      </c>
      <c r="C160" s="93" t="s">
        <v>104</v>
      </c>
      <c r="D160" s="29">
        <v>1.36</v>
      </c>
      <c r="E160" s="27"/>
      <c r="F160" s="112"/>
      <c r="G160" s="16"/>
      <c r="H160" s="16"/>
      <c r="I160" s="16"/>
    </row>
    <row r="161" spans="1:9" ht="14.25" customHeight="1">
      <c r="A161" s="12">
        <v>60</v>
      </c>
      <c r="B161" s="122" t="s">
        <v>259</v>
      </c>
      <c r="C161" s="493" t="s">
        <v>104</v>
      </c>
      <c r="D161" s="495">
        <v>1</v>
      </c>
      <c r="E161" s="494"/>
      <c r="F161" s="501"/>
      <c r="G161" s="16"/>
      <c r="H161" s="16"/>
      <c r="I161" s="16"/>
    </row>
    <row r="162" spans="1:9" s="115" customFormat="1" ht="14.25" customHeight="1">
      <c r="A162" s="10"/>
      <c r="B162" s="124" t="s">
        <v>236</v>
      </c>
      <c r="C162" s="479"/>
      <c r="D162" s="479"/>
      <c r="E162" s="479"/>
      <c r="F162" s="484"/>
      <c r="G162" s="16"/>
      <c r="H162" s="16"/>
      <c r="I162" s="16"/>
    </row>
    <row r="163" spans="1:9" ht="14.25" customHeight="1">
      <c r="A163" s="10"/>
      <c r="B163" s="122" t="s">
        <v>231</v>
      </c>
      <c r="C163" s="502"/>
      <c r="D163" s="502"/>
      <c r="E163" s="502"/>
      <c r="F163" s="509"/>
      <c r="G163" s="16"/>
      <c r="H163" s="16"/>
      <c r="I163" s="16"/>
    </row>
    <row r="164" spans="1:9" ht="12.75" customHeight="1">
      <c r="A164" s="12">
        <v>61</v>
      </c>
      <c r="B164" s="51" t="s">
        <v>107</v>
      </c>
      <c r="C164" s="493" t="s">
        <v>104</v>
      </c>
      <c r="D164" s="495">
        <v>2</v>
      </c>
      <c r="E164" s="494"/>
      <c r="F164" s="501"/>
      <c r="G164" s="16"/>
      <c r="H164" s="16"/>
      <c r="I164" s="16"/>
    </row>
    <row r="165" spans="1:9" ht="12.75" customHeight="1">
      <c r="A165" s="10"/>
      <c r="B165" s="190" t="s">
        <v>234</v>
      </c>
      <c r="C165" s="479"/>
      <c r="D165" s="479"/>
      <c r="E165" s="479"/>
      <c r="F165" s="484"/>
      <c r="G165" s="16"/>
      <c r="H165" s="16"/>
      <c r="I165" s="16"/>
    </row>
    <row r="166" spans="1:9" s="121" customFormat="1" ht="12.75" customHeight="1">
      <c r="A166" s="10"/>
      <c r="B166" s="260" t="s">
        <v>235</v>
      </c>
      <c r="C166" s="487"/>
      <c r="D166" s="487"/>
      <c r="E166" s="479"/>
      <c r="F166" s="484"/>
      <c r="G166" s="16"/>
      <c r="H166" s="16"/>
      <c r="I166" s="16"/>
    </row>
    <row r="167" spans="1:9" ht="12.75" customHeight="1" thickBot="1">
      <c r="A167" s="12">
        <v>62</v>
      </c>
      <c r="B167" s="61" t="s">
        <v>108</v>
      </c>
      <c r="C167" s="170" t="s">
        <v>109</v>
      </c>
      <c r="D167" s="347">
        <v>0.58599999999999997</v>
      </c>
      <c r="E167" s="104"/>
      <c r="F167" s="168"/>
      <c r="G167" s="16"/>
      <c r="H167" s="16"/>
      <c r="I167" s="16"/>
    </row>
    <row r="168" spans="1:9" ht="12.75" customHeight="1" thickBot="1">
      <c r="A168" s="180"/>
      <c r="B168" s="426" t="s">
        <v>110</v>
      </c>
      <c r="C168" s="399"/>
      <c r="D168" s="276"/>
      <c r="E168" s="277"/>
      <c r="F168" s="278"/>
      <c r="G168" s="16"/>
      <c r="H168" s="16"/>
      <c r="I168" s="16"/>
    </row>
    <row r="169" spans="1:9" ht="12.75" customHeight="1">
      <c r="A169" s="8"/>
      <c r="B169" s="381" t="s">
        <v>111</v>
      </c>
      <c r="C169" s="44"/>
      <c r="D169" s="143"/>
      <c r="E169" s="43"/>
      <c r="F169" s="80"/>
      <c r="G169" s="16"/>
      <c r="I169" s="16"/>
    </row>
    <row r="170" spans="1:9" ht="12.75" customHeight="1">
      <c r="A170" s="18"/>
      <c r="B170" s="382" t="s">
        <v>112</v>
      </c>
      <c r="C170" s="23"/>
      <c r="D170" s="169"/>
      <c r="E170" s="19"/>
      <c r="F170" s="30"/>
      <c r="G170" s="16"/>
      <c r="H170" s="16"/>
      <c r="I170" s="16"/>
    </row>
    <row r="171" spans="1:9" ht="12.75" customHeight="1">
      <c r="A171" s="4"/>
      <c r="B171" s="383" t="s">
        <v>113</v>
      </c>
      <c r="C171" s="24"/>
      <c r="D171" s="2"/>
      <c r="E171" s="20"/>
      <c r="F171" s="21"/>
      <c r="G171" s="16"/>
      <c r="H171" s="16"/>
      <c r="I171" s="16"/>
    </row>
    <row r="172" spans="1:9" ht="12.75" customHeight="1">
      <c r="A172" s="18">
        <v>63</v>
      </c>
      <c r="B172" s="298" t="s">
        <v>114</v>
      </c>
      <c r="C172" s="177" t="s">
        <v>20</v>
      </c>
      <c r="D172" s="243">
        <v>26.2</v>
      </c>
      <c r="E172" s="13"/>
      <c r="F172" s="76"/>
      <c r="G172" s="16"/>
      <c r="H172" s="16"/>
      <c r="I172" s="16"/>
    </row>
    <row r="173" spans="1:9" ht="12.75" customHeight="1">
      <c r="A173" s="12">
        <v>64</v>
      </c>
      <c r="B173" s="51" t="s">
        <v>115</v>
      </c>
      <c r="C173" s="177" t="s">
        <v>20</v>
      </c>
      <c r="D173" s="243">
        <v>20.2</v>
      </c>
      <c r="E173" s="262"/>
      <c r="F173" s="263"/>
      <c r="G173" s="16"/>
      <c r="H173" s="16"/>
      <c r="I173" s="16"/>
    </row>
    <row r="174" spans="1:9" ht="12.75" customHeight="1">
      <c r="A174" s="236">
        <v>65</v>
      </c>
      <c r="B174" s="311" t="s">
        <v>116</v>
      </c>
      <c r="C174" s="236" t="s">
        <v>20</v>
      </c>
      <c r="D174" s="341">
        <v>8.1999999999999993</v>
      </c>
      <c r="E174" s="239"/>
      <c r="F174" s="346"/>
      <c r="G174" s="16"/>
      <c r="H174" s="16"/>
      <c r="I174" s="16"/>
    </row>
    <row r="175" spans="1:9" ht="12.75" customHeight="1">
      <c r="A175" s="10">
        <v>66</v>
      </c>
      <c r="B175" s="308" t="s">
        <v>117</v>
      </c>
      <c r="C175" s="486" t="s">
        <v>20</v>
      </c>
      <c r="D175" s="488">
        <v>12.5</v>
      </c>
      <c r="E175" s="496"/>
      <c r="F175" s="497"/>
      <c r="G175" s="16"/>
      <c r="H175" s="16"/>
      <c r="I175" s="16"/>
    </row>
    <row r="176" spans="1:9" ht="12.75" customHeight="1">
      <c r="A176" s="254"/>
      <c r="B176" s="260" t="s">
        <v>118</v>
      </c>
      <c r="C176" s="502"/>
      <c r="D176" s="502"/>
      <c r="E176" s="487"/>
      <c r="F176" s="498"/>
      <c r="G176" s="16"/>
      <c r="H176" s="16"/>
      <c r="I176" s="16"/>
    </row>
    <row r="177" spans="1:9" ht="12.75" customHeight="1">
      <c r="A177" s="10"/>
      <c r="B177" s="309" t="s">
        <v>119</v>
      </c>
      <c r="C177" s="9"/>
      <c r="D177" s="143"/>
      <c r="E177" s="43"/>
      <c r="F177" s="80"/>
      <c r="G177" s="16"/>
      <c r="H177" s="16"/>
      <c r="I177" s="16"/>
    </row>
    <row r="178" spans="1:9" ht="12.75" customHeight="1">
      <c r="A178" s="18">
        <v>67</v>
      </c>
      <c r="B178" s="61" t="s">
        <v>120</v>
      </c>
      <c r="C178" s="493" t="s">
        <v>17</v>
      </c>
      <c r="D178" s="495">
        <f>6.5*30</f>
        <v>195</v>
      </c>
      <c r="E178" s="494"/>
      <c r="F178" s="501"/>
      <c r="G178" s="16"/>
      <c r="H178" s="16"/>
      <c r="I178" s="16"/>
    </row>
    <row r="179" spans="1:9" s="121" customFormat="1" ht="12.75" customHeight="1">
      <c r="A179" s="4"/>
      <c r="B179" s="251" t="s">
        <v>247</v>
      </c>
      <c r="C179" s="487"/>
      <c r="D179" s="487"/>
      <c r="E179" s="487"/>
      <c r="F179" s="498"/>
      <c r="G179" s="16"/>
      <c r="H179" s="16"/>
      <c r="I179" s="16"/>
    </row>
    <row r="180" spans="1:9" ht="12.75" customHeight="1">
      <c r="A180" s="18">
        <v>68</v>
      </c>
      <c r="B180" s="190" t="s">
        <v>121</v>
      </c>
      <c r="C180" s="117" t="s">
        <v>20</v>
      </c>
      <c r="D180" s="139">
        <v>26.2</v>
      </c>
      <c r="E180" s="135"/>
      <c r="F180" s="11"/>
      <c r="G180" s="16"/>
      <c r="H180" s="16"/>
      <c r="I180" s="16"/>
    </row>
    <row r="181" spans="1:9" ht="12.75" customHeight="1">
      <c r="A181" s="343">
        <v>69</v>
      </c>
      <c r="B181" s="261" t="s">
        <v>122</v>
      </c>
      <c r="C181" s="177" t="s">
        <v>20</v>
      </c>
      <c r="D181" s="243">
        <v>8.1999999999999993</v>
      </c>
      <c r="E181" s="344"/>
      <c r="F181" s="345"/>
      <c r="G181" s="16"/>
      <c r="H181" s="16"/>
      <c r="I181" s="16"/>
    </row>
    <row r="182" spans="1:9" ht="12.75" customHeight="1">
      <c r="A182" s="236">
        <v>70</v>
      </c>
      <c r="B182" s="311" t="s">
        <v>123</v>
      </c>
      <c r="C182" s="236" t="s">
        <v>20</v>
      </c>
      <c r="D182" s="341">
        <v>20.399999999999999</v>
      </c>
      <c r="E182" s="239"/>
      <c r="F182" s="342"/>
      <c r="G182" s="16"/>
      <c r="H182" s="16"/>
      <c r="I182" s="16"/>
    </row>
    <row r="183" spans="1:9" ht="12.75" customHeight="1">
      <c r="A183" s="10">
        <v>71</v>
      </c>
      <c r="B183" s="190" t="s">
        <v>124</v>
      </c>
      <c r="C183" s="230" t="s">
        <v>20</v>
      </c>
      <c r="D183" s="231">
        <v>12.5</v>
      </c>
      <c r="E183" s="232"/>
      <c r="F183" s="233"/>
      <c r="G183" s="16"/>
      <c r="H183" s="16"/>
      <c r="I183" s="16"/>
    </row>
    <row r="184" spans="1:9" ht="12.75" customHeight="1">
      <c r="A184" s="236"/>
      <c r="B184" s="433" t="s">
        <v>125</v>
      </c>
      <c r="C184" s="236"/>
      <c r="D184" s="341"/>
      <c r="E184" s="239"/>
      <c r="F184" s="239"/>
      <c r="G184" s="16"/>
      <c r="H184" s="16"/>
      <c r="I184" s="16"/>
    </row>
    <row r="185" spans="1:9" ht="12.75" customHeight="1">
      <c r="A185" s="8"/>
      <c r="B185" s="337" t="s">
        <v>126</v>
      </c>
      <c r="C185" s="268"/>
      <c r="D185" s="143"/>
      <c r="E185" s="220"/>
      <c r="F185" s="234"/>
      <c r="G185" s="16"/>
      <c r="H185" s="16"/>
      <c r="I185" s="16"/>
    </row>
    <row r="186" spans="1:9" ht="12.75" customHeight="1">
      <c r="A186" s="4">
        <v>72</v>
      </c>
      <c r="B186" s="308" t="s">
        <v>127</v>
      </c>
      <c r="C186" s="135" t="s">
        <v>20</v>
      </c>
      <c r="D186" s="179">
        <v>15.9</v>
      </c>
      <c r="E186" s="13"/>
      <c r="F186" s="76"/>
      <c r="G186" s="16"/>
      <c r="H186" s="16"/>
      <c r="I186" s="16"/>
    </row>
    <row r="187" spans="1:9" ht="12.75" customHeight="1">
      <c r="A187" s="236">
        <v>73</v>
      </c>
      <c r="B187" s="311" t="s">
        <v>128</v>
      </c>
      <c r="C187" s="239" t="s">
        <v>20</v>
      </c>
      <c r="D187" s="341">
        <v>6</v>
      </c>
      <c r="E187" s="239"/>
      <c r="F187" s="342"/>
      <c r="G187" s="16"/>
      <c r="H187" s="16"/>
      <c r="I187" s="16"/>
    </row>
    <row r="188" spans="1:9" ht="12.75" customHeight="1">
      <c r="A188" s="338"/>
      <c r="B188" s="285" t="s">
        <v>129</v>
      </c>
      <c r="C188" s="119"/>
      <c r="D188" s="339"/>
      <c r="E188" s="340"/>
      <c r="F188" s="211"/>
      <c r="G188" s="16"/>
      <c r="H188" s="16"/>
      <c r="I188" s="16"/>
    </row>
    <row r="189" spans="1:9" ht="12.75" customHeight="1">
      <c r="A189" s="8"/>
      <c r="B189" s="337" t="s">
        <v>130</v>
      </c>
      <c r="C189" s="335"/>
      <c r="D189" s="156"/>
      <c r="E189" s="43"/>
      <c r="F189" s="91"/>
      <c r="G189" s="16"/>
      <c r="H189" s="16"/>
      <c r="I189" s="16"/>
    </row>
    <row r="190" spans="1:9" ht="12.75" customHeight="1">
      <c r="A190" s="14"/>
      <c r="B190" s="336" t="s">
        <v>131</v>
      </c>
      <c r="C190" s="493" t="s">
        <v>98</v>
      </c>
      <c r="D190" s="544">
        <f>2250+225</f>
        <v>2475</v>
      </c>
      <c r="E190" s="522"/>
      <c r="F190" s="523"/>
      <c r="G190" s="16"/>
      <c r="H190" s="16"/>
      <c r="I190" s="16"/>
    </row>
    <row r="191" spans="1:9" ht="12.75" customHeight="1">
      <c r="A191" s="10">
        <v>74</v>
      </c>
      <c r="B191" s="61" t="s">
        <v>132</v>
      </c>
      <c r="C191" s="479"/>
      <c r="D191" s="479"/>
      <c r="E191" s="479"/>
      <c r="F191" s="484"/>
      <c r="G191" s="16"/>
      <c r="H191" s="16"/>
      <c r="I191" s="16"/>
    </row>
    <row r="192" spans="1:9" ht="12.75" customHeight="1">
      <c r="A192" s="10"/>
      <c r="B192" s="61" t="s">
        <v>133</v>
      </c>
      <c r="C192" s="502"/>
      <c r="D192" s="502"/>
      <c r="E192" s="502"/>
      <c r="F192" s="509"/>
      <c r="G192" s="16"/>
      <c r="H192" s="16"/>
      <c r="I192" s="16"/>
    </row>
    <row r="193" spans="1:11" ht="12.75" customHeight="1">
      <c r="A193" s="475">
        <v>75</v>
      </c>
      <c r="B193" s="298" t="s">
        <v>134</v>
      </c>
      <c r="C193" s="44" t="s">
        <v>98</v>
      </c>
      <c r="D193" s="171">
        <f>D190</f>
        <v>2475</v>
      </c>
      <c r="E193" s="13"/>
      <c r="F193" s="76"/>
      <c r="G193" s="16"/>
      <c r="H193" s="16"/>
      <c r="I193" s="16"/>
    </row>
    <row r="194" spans="1:11" ht="12.75" customHeight="1">
      <c r="A194" s="4">
        <v>76</v>
      </c>
      <c r="B194" s="310" t="s">
        <v>135</v>
      </c>
      <c r="C194" s="493" t="s">
        <v>98</v>
      </c>
      <c r="D194" s="495">
        <v>145</v>
      </c>
      <c r="E194" s="494"/>
      <c r="F194" s="501"/>
      <c r="G194" s="16"/>
      <c r="H194" s="16"/>
      <c r="I194" s="16"/>
    </row>
    <row r="195" spans="1:11" ht="12.75" customHeight="1">
      <c r="A195" s="10"/>
      <c r="B195" s="61" t="s">
        <v>136</v>
      </c>
      <c r="C195" s="502"/>
      <c r="D195" s="502"/>
      <c r="E195" s="502"/>
      <c r="F195" s="509"/>
      <c r="G195" s="16"/>
      <c r="H195" s="16"/>
      <c r="I195" s="16"/>
    </row>
    <row r="196" spans="1:11" ht="12.75" customHeight="1">
      <c r="A196" s="236">
        <v>77</v>
      </c>
      <c r="B196" s="311" t="s">
        <v>137</v>
      </c>
      <c r="C196" s="268" t="s">
        <v>98</v>
      </c>
      <c r="D196" s="143">
        <f>D194</f>
        <v>145</v>
      </c>
      <c r="E196" s="13"/>
      <c r="F196" s="76"/>
      <c r="G196" s="16"/>
      <c r="H196" s="16"/>
      <c r="I196" s="16"/>
    </row>
    <row r="197" spans="1:11" ht="12.75" customHeight="1">
      <c r="A197" s="8"/>
      <c r="B197" s="396" t="s">
        <v>138</v>
      </c>
      <c r="C197" s="24"/>
      <c r="D197" s="153"/>
      <c r="E197" s="19"/>
      <c r="F197" s="30"/>
      <c r="G197" s="16"/>
      <c r="H197" s="16"/>
      <c r="I197" s="16"/>
    </row>
    <row r="198" spans="1:11" ht="12.75" customHeight="1">
      <c r="A198" s="8"/>
      <c r="B198" s="397" t="s">
        <v>139</v>
      </c>
      <c r="C198" s="44"/>
      <c r="D198" s="143"/>
      <c r="E198" s="43"/>
      <c r="F198" s="80"/>
      <c r="G198" s="16"/>
      <c r="H198" s="16"/>
      <c r="I198" s="16"/>
    </row>
    <row r="199" spans="1:11" ht="12.75" customHeight="1">
      <c r="A199" s="4"/>
      <c r="B199" s="307" t="s">
        <v>140</v>
      </c>
      <c r="C199" s="74"/>
      <c r="D199" s="153"/>
      <c r="E199" s="13"/>
      <c r="F199" s="76"/>
      <c r="G199" s="16"/>
      <c r="H199" s="16"/>
      <c r="I199" s="16"/>
      <c r="J199" s="137"/>
      <c r="K199" s="137"/>
    </row>
    <row r="200" spans="1:11" ht="12.75" customHeight="1">
      <c r="A200" s="14"/>
      <c r="B200" s="303" t="s">
        <v>141</v>
      </c>
      <c r="C200" s="44"/>
      <c r="D200" s="143"/>
      <c r="E200" s="9"/>
      <c r="F200" s="15"/>
      <c r="G200" s="16"/>
      <c r="H200" s="16"/>
      <c r="I200" s="16"/>
      <c r="J200" s="137"/>
      <c r="K200" s="137"/>
    </row>
    <row r="201" spans="1:11" ht="12.75" customHeight="1">
      <c r="A201" s="193">
        <v>78</v>
      </c>
      <c r="B201" s="312" t="s">
        <v>260</v>
      </c>
      <c r="C201" s="508" t="s">
        <v>17</v>
      </c>
      <c r="D201" s="519">
        <f>310+110</f>
        <v>420</v>
      </c>
      <c r="E201" s="525"/>
      <c r="F201" s="547"/>
      <c r="G201" s="16"/>
      <c r="H201" s="16"/>
      <c r="I201" s="16"/>
      <c r="J201" s="137"/>
      <c r="K201" s="137"/>
    </row>
    <row r="202" spans="1:11" ht="12.75" customHeight="1">
      <c r="A202" s="196"/>
      <c r="B202" s="313" t="s">
        <v>142</v>
      </c>
      <c r="C202" s="502"/>
      <c r="D202" s="502"/>
      <c r="E202" s="549"/>
      <c r="F202" s="548"/>
      <c r="G202" s="16"/>
      <c r="H202" s="16"/>
      <c r="I202" s="16"/>
      <c r="J202" s="137"/>
      <c r="K202" s="137"/>
    </row>
    <row r="203" spans="1:11" ht="12.75" customHeight="1">
      <c r="A203" s="193">
        <v>79</v>
      </c>
      <c r="B203" s="334" t="s">
        <v>143</v>
      </c>
      <c r="C203" s="508" t="s">
        <v>17</v>
      </c>
      <c r="D203" s="519">
        <f>D201*0.1</f>
        <v>42</v>
      </c>
      <c r="E203" s="525"/>
      <c r="F203" s="547"/>
      <c r="G203" s="16"/>
      <c r="H203" s="16"/>
      <c r="I203" s="16"/>
      <c r="J203" s="137"/>
      <c r="K203" s="137"/>
    </row>
    <row r="204" spans="1:11" ht="12.75" customHeight="1">
      <c r="A204" s="196"/>
      <c r="B204" s="313" t="s">
        <v>144</v>
      </c>
      <c r="C204" s="502"/>
      <c r="D204" s="502"/>
      <c r="E204" s="487"/>
      <c r="F204" s="498"/>
      <c r="G204" s="16"/>
      <c r="H204" s="16"/>
      <c r="I204" s="16"/>
      <c r="J204" s="137"/>
      <c r="K204" s="137"/>
    </row>
    <row r="205" spans="1:11" ht="12.75" customHeight="1" thickBot="1">
      <c r="A205" s="193">
        <v>80</v>
      </c>
      <c r="B205" s="334" t="s">
        <v>145</v>
      </c>
      <c r="C205" s="192" t="s">
        <v>17</v>
      </c>
      <c r="D205" s="197">
        <v>50</v>
      </c>
      <c r="E205" s="194"/>
      <c r="F205" s="195"/>
      <c r="G205" s="16"/>
      <c r="H205" s="16"/>
      <c r="I205" s="16"/>
      <c r="J205" s="137"/>
      <c r="K205" s="137"/>
    </row>
    <row r="206" spans="1:11" ht="13.5" customHeight="1" thickBot="1">
      <c r="A206" s="6"/>
      <c r="B206" s="426" t="s">
        <v>282</v>
      </c>
      <c r="C206" s="425"/>
      <c r="D206" s="165"/>
      <c r="E206" s="102"/>
      <c r="F206" s="166"/>
      <c r="G206" s="16"/>
      <c r="H206" s="16"/>
      <c r="I206" s="16"/>
    </row>
    <row r="207" spans="1:11" ht="13.5" customHeight="1" thickBot="1">
      <c r="A207" s="6"/>
      <c r="B207" s="430" t="s">
        <v>146</v>
      </c>
      <c r="C207" s="7"/>
      <c r="D207" s="33"/>
      <c r="E207" s="34"/>
      <c r="F207" s="36"/>
      <c r="G207" s="16"/>
      <c r="H207" s="16"/>
      <c r="I207" s="16"/>
    </row>
    <row r="208" spans="1:11" ht="12.75" customHeight="1">
      <c r="A208" s="106"/>
      <c r="B208" s="431" t="s">
        <v>147</v>
      </c>
      <c r="C208" s="5"/>
      <c r="D208" s="2"/>
      <c r="E208" s="5"/>
      <c r="F208" s="11"/>
      <c r="G208" s="16"/>
      <c r="H208" s="16"/>
      <c r="I208" s="16"/>
    </row>
    <row r="209" spans="1:9" ht="12.75" customHeight="1">
      <c r="A209" s="12">
        <v>81</v>
      </c>
      <c r="B209" s="314" t="s">
        <v>148</v>
      </c>
      <c r="C209" s="266" t="s">
        <v>17</v>
      </c>
      <c r="D209" s="267">
        <v>185</v>
      </c>
      <c r="E209" s="13"/>
      <c r="F209" s="76"/>
      <c r="G209" s="16"/>
      <c r="H209" s="16"/>
      <c r="I209" s="16"/>
    </row>
    <row r="210" spans="1:9" ht="12.75" customHeight="1">
      <c r="A210" s="10">
        <v>82</v>
      </c>
      <c r="B210" s="315" t="s">
        <v>248</v>
      </c>
      <c r="C210" s="493" t="s">
        <v>17</v>
      </c>
      <c r="D210" s="495">
        <v>60</v>
      </c>
      <c r="E210" s="494"/>
      <c r="F210" s="501"/>
      <c r="G210" s="16"/>
      <c r="H210" s="16"/>
      <c r="I210" s="16"/>
    </row>
    <row r="211" spans="1:9" ht="12.75" customHeight="1" thickBot="1">
      <c r="A211" s="4"/>
      <c r="B211" s="316" t="s">
        <v>249</v>
      </c>
      <c r="C211" s="480"/>
      <c r="D211" s="480"/>
      <c r="E211" s="545"/>
      <c r="F211" s="546"/>
      <c r="G211" s="16"/>
      <c r="H211" s="16"/>
      <c r="I211" s="16"/>
    </row>
    <row r="212" spans="1:9" ht="13.5" customHeight="1" thickBot="1">
      <c r="A212" s="180"/>
      <c r="B212" s="429" t="s">
        <v>149</v>
      </c>
      <c r="C212" s="428"/>
      <c r="D212" s="183"/>
      <c r="E212" s="182"/>
      <c r="F212" s="191"/>
      <c r="G212" s="16"/>
      <c r="H212" s="16"/>
      <c r="I212" s="16"/>
    </row>
    <row r="213" spans="1:9" ht="12.75" customHeight="1">
      <c r="A213" s="14"/>
      <c r="B213" s="304" t="s">
        <v>150</v>
      </c>
      <c r="C213" s="9"/>
      <c r="D213" s="143"/>
      <c r="E213" s="9"/>
      <c r="F213" s="15"/>
      <c r="G213" s="16"/>
      <c r="H213" s="16"/>
      <c r="I213" s="16"/>
    </row>
    <row r="214" spans="1:9" ht="12.75" customHeight="1">
      <c r="A214" s="4">
        <v>83</v>
      </c>
      <c r="B214" s="61" t="s">
        <v>151</v>
      </c>
      <c r="C214" s="493" t="s">
        <v>17</v>
      </c>
      <c r="D214" s="495">
        <v>150</v>
      </c>
      <c r="E214" s="494"/>
      <c r="F214" s="501"/>
      <c r="G214" s="16"/>
      <c r="H214" s="16"/>
      <c r="I214" s="16"/>
    </row>
    <row r="215" spans="1:9" ht="12.75" customHeight="1" thickBot="1">
      <c r="A215" s="4"/>
      <c r="B215" s="61" t="s">
        <v>152</v>
      </c>
      <c r="C215" s="480"/>
      <c r="D215" s="480"/>
      <c r="E215" s="545"/>
      <c r="F215" s="546"/>
      <c r="G215" s="16"/>
      <c r="H215" s="16"/>
      <c r="I215" s="16"/>
    </row>
    <row r="216" spans="1:9" ht="12.75" customHeight="1" thickBot="1">
      <c r="A216" s="180"/>
      <c r="B216" s="426" t="s">
        <v>268</v>
      </c>
      <c r="C216" s="427"/>
      <c r="D216" s="276"/>
      <c r="E216" s="277"/>
      <c r="F216" s="278"/>
      <c r="G216" s="3"/>
      <c r="H216" s="3"/>
      <c r="I216" s="3"/>
    </row>
    <row r="217" spans="1:9" ht="12.75" customHeight="1">
      <c r="A217" s="8"/>
      <c r="B217" s="432" t="s">
        <v>153</v>
      </c>
      <c r="C217" s="9"/>
      <c r="D217" s="143"/>
      <c r="E217" s="43"/>
      <c r="F217" s="80"/>
      <c r="G217" s="3"/>
      <c r="H217" s="3"/>
      <c r="I217" s="3"/>
    </row>
    <row r="218" spans="1:9" ht="12.75" customHeight="1">
      <c r="A218" s="103"/>
      <c r="B218" s="318" t="s">
        <v>154</v>
      </c>
      <c r="C218" s="17"/>
      <c r="D218" s="156"/>
      <c r="E218" s="90"/>
      <c r="F218" s="91"/>
      <c r="G218" s="3"/>
      <c r="H218" s="3"/>
      <c r="I218" s="3"/>
    </row>
    <row r="219" spans="1:9" ht="12.75" customHeight="1">
      <c r="A219" s="12">
        <v>84</v>
      </c>
      <c r="B219" s="129" t="s">
        <v>250</v>
      </c>
      <c r="C219" s="493" t="s">
        <v>24</v>
      </c>
      <c r="D219" s="495">
        <v>52</v>
      </c>
      <c r="E219" s="522"/>
      <c r="F219" s="523"/>
      <c r="G219" s="3"/>
      <c r="H219" s="3"/>
      <c r="I219" s="3"/>
    </row>
    <row r="220" spans="1:9" s="121" customFormat="1" ht="12.75" customHeight="1">
      <c r="A220" s="4"/>
      <c r="B220" s="317" t="s">
        <v>251</v>
      </c>
      <c r="C220" s="502"/>
      <c r="D220" s="502"/>
      <c r="E220" s="502"/>
      <c r="F220" s="509"/>
      <c r="G220" s="35"/>
      <c r="H220" s="35"/>
      <c r="I220" s="35"/>
    </row>
    <row r="221" spans="1:9" ht="12.75" customHeight="1">
      <c r="A221" s="4"/>
      <c r="B221" s="318" t="s">
        <v>155</v>
      </c>
      <c r="C221" s="74"/>
      <c r="D221" s="153"/>
      <c r="E221" s="17"/>
      <c r="F221" s="66"/>
      <c r="G221" s="3"/>
      <c r="H221" s="3"/>
      <c r="I221" s="3"/>
    </row>
    <row r="222" spans="1:9" ht="12.75" customHeight="1">
      <c r="A222" s="18">
        <v>85</v>
      </c>
      <c r="B222" s="270" t="s">
        <v>156</v>
      </c>
      <c r="C222" s="493" t="s">
        <v>98</v>
      </c>
      <c r="D222" s="495">
        <v>20</v>
      </c>
      <c r="E222" s="494"/>
      <c r="F222" s="501"/>
      <c r="G222" s="16"/>
      <c r="H222" s="16"/>
      <c r="I222" s="16"/>
    </row>
    <row r="223" spans="1:9" ht="12.75" customHeight="1">
      <c r="A223" s="4"/>
      <c r="B223" s="305" t="s">
        <v>157</v>
      </c>
      <c r="C223" s="479"/>
      <c r="D223" s="479"/>
      <c r="E223" s="513"/>
      <c r="F223" s="515"/>
      <c r="G223" s="16"/>
      <c r="H223" s="16"/>
      <c r="I223" s="16"/>
    </row>
    <row r="224" spans="1:9" ht="12.75" customHeight="1">
      <c r="A224" s="269"/>
      <c r="B224" s="319" t="s">
        <v>158</v>
      </c>
      <c r="C224" s="92"/>
      <c r="D224" s="156"/>
      <c r="E224" s="17"/>
      <c r="F224" s="66"/>
      <c r="G224" s="16"/>
      <c r="H224" s="16"/>
      <c r="I224" s="16"/>
    </row>
    <row r="225" spans="1:9" ht="12.75" customHeight="1">
      <c r="A225" s="10">
        <v>86</v>
      </c>
      <c r="B225" s="320" t="s">
        <v>252</v>
      </c>
      <c r="C225" s="493" t="s">
        <v>24</v>
      </c>
      <c r="D225" s="495">
        <v>58</v>
      </c>
      <c r="E225" s="494"/>
      <c r="F225" s="501"/>
      <c r="G225" s="16"/>
      <c r="H225" s="16"/>
      <c r="I225" s="16"/>
    </row>
    <row r="226" spans="1:9" ht="12.75" customHeight="1">
      <c r="A226" s="10"/>
      <c r="B226" s="320" t="s">
        <v>253</v>
      </c>
      <c r="C226" s="479"/>
      <c r="D226" s="479"/>
      <c r="E226" s="513"/>
      <c r="F226" s="515"/>
      <c r="G226" s="16"/>
      <c r="H226" s="16"/>
      <c r="I226" s="16"/>
    </row>
    <row r="227" spans="1:9" ht="12.75" customHeight="1" thickBot="1">
      <c r="A227" s="10"/>
      <c r="B227" s="320" t="s">
        <v>254</v>
      </c>
      <c r="C227" s="512"/>
      <c r="D227" s="512"/>
      <c r="E227" s="514"/>
      <c r="F227" s="516"/>
      <c r="G227" s="16"/>
      <c r="H227" s="16"/>
      <c r="I227" s="16"/>
    </row>
    <row r="228" spans="1:9" ht="13.5" customHeight="1" thickBot="1">
      <c r="A228" s="6"/>
      <c r="B228" s="426" t="s">
        <v>283</v>
      </c>
      <c r="C228" s="452"/>
      <c r="D228" s="165"/>
      <c r="E228" s="102"/>
      <c r="F228" s="166"/>
      <c r="G228" s="16"/>
      <c r="H228" s="16"/>
      <c r="I228" s="16"/>
    </row>
    <row r="229" spans="1:9" ht="13.5" customHeight="1" thickBot="1">
      <c r="A229" s="107"/>
      <c r="B229" s="453" t="s">
        <v>159</v>
      </c>
      <c r="C229" s="41"/>
      <c r="D229" s="172"/>
      <c r="E229" s="108"/>
      <c r="F229" s="173"/>
      <c r="G229" s="16"/>
      <c r="H229" s="16"/>
      <c r="I229" s="16"/>
    </row>
    <row r="230" spans="1:9" ht="12.75" customHeight="1">
      <c r="A230" s="109"/>
      <c r="B230" s="87" t="s">
        <v>160</v>
      </c>
      <c r="C230" s="88"/>
      <c r="D230" s="174"/>
      <c r="E230" s="110"/>
      <c r="F230" s="175"/>
      <c r="G230" s="16"/>
      <c r="H230" s="16"/>
      <c r="I230" s="16"/>
    </row>
    <row r="231" spans="1:9" s="136" customFormat="1" ht="12.75" customHeight="1">
      <c r="A231" s="196">
        <v>87</v>
      </c>
      <c r="B231" s="333" t="s">
        <v>161</v>
      </c>
      <c r="C231" s="517" t="s">
        <v>24</v>
      </c>
      <c r="D231" s="519">
        <v>8</v>
      </c>
      <c r="E231" s="520"/>
      <c r="F231" s="476"/>
    </row>
    <row r="232" spans="1:9" s="136" customFormat="1" ht="12.75" customHeight="1">
      <c r="A232" s="198"/>
      <c r="B232" s="321" t="s">
        <v>265</v>
      </c>
      <c r="C232" s="518"/>
      <c r="D232" s="502"/>
      <c r="E232" s="521"/>
      <c r="F232" s="477"/>
    </row>
    <row r="233" spans="1:9" ht="12.75" customHeight="1">
      <c r="A233" s="105"/>
      <c r="B233" s="64" t="s">
        <v>162</v>
      </c>
      <c r="C233" s="92"/>
      <c r="D233" s="92"/>
      <c r="E233" s="111"/>
      <c r="F233" s="176"/>
      <c r="G233" s="16"/>
      <c r="H233" s="16"/>
      <c r="I233" s="16"/>
    </row>
    <row r="234" spans="1:9" ht="12.75" customHeight="1" thickBot="1">
      <c r="A234" s="4">
        <v>88</v>
      </c>
      <c r="B234" s="322" t="s">
        <v>204</v>
      </c>
      <c r="C234" s="117" t="s">
        <v>24</v>
      </c>
      <c r="D234" s="139">
        <v>3.2</v>
      </c>
      <c r="E234" s="27"/>
      <c r="F234" s="112"/>
      <c r="G234" s="16"/>
      <c r="H234" s="16"/>
      <c r="I234" s="16"/>
    </row>
    <row r="235" spans="1:9" ht="13.5" customHeight="1" thickBot="1">
      <c r="A235" s="180"/>
      <c r="B235" s="426" t="s">
        <v>284</v>
      </c>
      <c r="C235" s="399"/>
      <c r="D235" s="276"/>
      <c r="E235" s="277"/>
      <c r="F235" s="278"/>
      <c r="G235" s="16"/>
      <c r="H235" s="16"/>
      <c r="I235" s="16"/>
    </row>
    <row r="236" spans="1:9" ht="13.5" customHeight="1" thickBot="1">
      <c r="A236" s="271"/>
      <c r="B236" s="451" t="s">
        <v>163</v>
      </c>
      <c r="C236" s="434"/>
      <c r="D236" s="272"/>
      <c r="E236" s="273"/>
      <c r="F236" s="274"/>
      <c r="G236" s="16"/>
      <c r="H236" s="16"/>
      <c r="I236" s="16"/>
    </row>
    <row r="237" spans="1:9" ht="12.75" customHeight="1">
      <c r="A237" s="62">
        <v>89</v>
      </c>
      <c r="B237" s="72" t="s">
        <v>164</v>
      </c>
      <c r="C237" s="478" t="s">
        <v>24</v>
      </c>
      <c r="D237" s="481">
        <v>60</v>
      </c>
      <c r="E237" s="482"/>
      <c r="F237" s="483"/>
      <c r="G237" s="16"/>
      <c r="H237" s="16"/>
      <c r="I237" s="16"/>
    </row>
    <row r="238" spans="1:9" ht="12.75" customHeight="1">
      <c r="A238" s="56"/>
      <c r="B238" s="77" t="s">
        <v>165</v>
      </c>
      <c r="C238" s="479"/>
      <c r="D238" s="479"/>
      <c r="E238" s="479"/>
      <c r="F238" s="484"/>
      <c r="G238" s="16"/>
      <c r="H238" s="16"/>
      <c r="I238" s="16"/>
    </row>
    <row r="239" spans="1:9" ht="12.75" customHeight="1" thickBot="1">
      <c r="A239" s="56"/>
      <c r="B239" s="116" t="s">
        <v>166</v>
      </c>
      <c r="C239" s="480"/>
      <c r="D239" s="480"/>
      <c r="E239" s="480"/>
      <c r="F239" s="485"/>
      <c r="G239" s="16"/>
      <c r="H239" s="16"/>
      <c r="I239" s="16"/>
    </row>
    <row r="240" spans="1:9" ht="13.5" customHeight="1" thickBot="1">
      <c r="A240" s="180"/>
      <c r="B240" s="426" t="s">
        <v>285</v>
      </c>
      <c r="C240" s="427"/>
      <c r="D240" s="276"/>
      <c r="E240" s="277"/>
      <c r="F240" s="278"/>
      <c r="G240" s="3"/>
      <c r="H240" s="3"/>
      <c r="I240" s="3"/>
    </row>
    <row r="241" spans="1:9" ht="13.5" customHeight="1" thickBot="1">
      <c r="A241" s="271"/>
      <c r="B241" s="435" t="s">
        <v>167</v>
      </c>
      <c r="C241" s="434"/>
      <c r="D241" s="272"/>
      <c r="E241" s="273"/>
      <c r="F241" s="274"/>
      <c r="G241" s="3"/>
      <c r="H241" s="3"/>
      <c r="I241" s="3"/>
    </row>
    <row r="242" spans="1:9" ht="12.75" customHeight="1">
      <c r="A242" s="4"/>
      <c r="B242" s="323" t="s">
        <v>232</v>
      </c>
      <c r="C242" s="9"/>
      <c r="D242" s="143"/>
      <c r="E242" s="9"/>
      <c r="F242" s="15"/>
      <c r="G242" s="3"/>
      <c r="H242" s="3"/>
      <c r="I242" s="3"/>
    </row>
    <row r="243" spans="1:9" ht="12.75" customHeight="1">
      <c r="A243" s="4"/>
      <c r="B243" s="436" t="s">
        <v>168</v>
      </c>
      <c r="C243" s="111"/>
      <c r="D243" s="156"/>
      <c r="E243" s="17"/>
      <c r="F243" s="66"/>
      <c r="G243" s="3"/>
      <c r="H243" s="3"/>
      <c r="I243" s="3"/>
    </row>
    <row r="244" spans="1:9" ht="12.75" customHeight="1">
      <c r="A244" s="12">
        <v>93</v>
      </c>
      <c r="B244" s="61" t="s">
        <v>169</v>
      </c>
      <c r="C244" s="499" t="s">
        <v>17</v>
      </c>
      <c r="D244" s="495">
        <v>130</v>
      </c>
      <c r="E244" s="494"/>
      <c r="F244" s="501"/>
      <c r="G244" s="16"/>
      <c r="H244" s="16"/>
      <c r="I244" s="16"/>
    </row>
    <row r="245" spans="1:9" ht="12.75" customHeight="1">
      <c r="A245" s="4"/>
      <c r="B245" s="324" t="s">
        <v>233</v>
      </c>
      <c r="C245" s="500"/>
      <c r="D245" s="487"/>
      <c r="E245" s="487"/>
      <c r="F245" s="498"/>
      <c r="G245" s="16"/>
      <c r="H245" s="16"/>
      <c r="I245" s="16"/>
    </row>
    <row r="246" spans="1:9" ht="12.75" customHeight="1">
      <c r="A246" s="12">
        <v>94</v>
      </c>
      <c r="B246" s="190" t="s">
        <v>170</v>
      </c>
      <c r="C246" s="44" t="s">
        <v>17</v>
      </c>
      <c r="D246" s="143">
        <v>55</v>
      </c>
      <c r="E246" s="135"/>
      <c r="F246" s="167"/>
      <c r="G246" s="16"/>
      <c r="H246" s="16"/>
      <c r="I246" s="16"/>
    </row>
    <row r="247" spans="1:9" ht="12.75" customHeight="1">
      <c r="A247" s="10">
        <v>95</v>
      </c>
      <c r="B247" s="100" t="s">
        <v>171</v>
      </c>
      <c r="C247" s="9" t="s">
        <v>20</v>
      </c>
      <c r="D247" s="29">
        <f>(D244+D246)*0.015</f>
        <v>2.7749999999999999</v>
      </c>
      <c r="E247" s="13"/>
      <c r="F247" s="76"/>
      <c r="G247" s="16"/>
      <c r="H247" s="16"/>
      <c r="I247" s="16"/>
    </row>
    <row r="248" spans="1:9" ht="12.75" customHeight="1">
      <c r="A248" s="103"/>
      <c r="B248" s="436" t="s">
        <v>172</v>
      </c>
      <c r="C248" s="111"/>
      <c r="D248" s="156"/>
      <c r="E248" s="17"/>
      <c r="F248" s="66"/>
      <c r="G248" s="3"/>
      <c r="H248" s="3"/>
      <c r="I248" s="3"/>
    </row>
    <row r="249" spans="1:9" ht="12.75" customHeight="1">
      <c r="A249" s="12">
        <v>96</v>
      </c>
      <c r="B249" s="299" t="s">
        <v>173</v>
      </c>
      <c r="C249" s="494" t="s">
        <v>20</v>
      </c>
      <c r="D249" s="495">
        <v>16</v>
      </c>
      <c r="E249" s="494"/>
      <c r="F249" s="501"/>
      <c r="G249" s="16"/>
      <c r="H249" s="16"/>
      <c r="I249" s="16"/>
    </row>
    <row r="250" spans="1:9" ht="12.75" customHeight="1">
      <c r="A250" s="10"/>
      <c r="B250" s="69" t="s">
        <v>174</v>
      </c>
      <c r="C250" s="502"/>
      <c r="D250" s="502"/>
      <c r="E250" s="510"/>
      <c r="F250" s="511"/>
      <c r="G250" s="16"/>
      <c r="H250" s="16"/>
      <c r="I250" s="16"/>
    </row>
    <row r="251" spans="1:9" ht="12.75" customHeight="1">
      <c r="A251" s="12">
        <v>97</v>
      </c>
      <c r="B251" s="314" t="s">
        <v>175</v>
      </c>
      <c r="C251" s="494" t="s">
        <v>20</v>
      </c>
      <c r="D251" s="493">
        <v>20.8</v>
      </c>
      <c r="E251" s="496"/>
      <c r="F251" s="497"/>
      <c r="G251" s="16"/>
      <c r="H251" s="16"/>
      <c r="I251" s="16"/>
    </row>
    <row r="252" spans="1:9" ht="12.75" customHeight="1">
      <c r="A252" s="4"/>
      <c r="B252" s="325" t="s">
        <v>176</v>
      </c>
      <c r="C252" s="502"/>
      <c r="D252" s="502"/>
      <c r="E252" s="487"/>
      <c r="F252" s="498"/>
      <c r="G252" s="16"/>
      <c r="H252" s="16"/>
      <c r="I252" s="16"/>
    </row>
    <row r="253" spans="1:9" ht="12.75" customHeight="1" thickBot="1">
      <c r="A253" s="279">
        <v>98</v>
      </c>
      <c r="B253" s="100" t="s">
        <v>177</v>
      </c>
      <c r="C253" s="24" t="s">
        <v>20</v>
      </c>
      <c r="D253" s="2">
        <v>36.799999999999997</v>
      </c>
      <c r="E253" s="5"/>
      <c r="F253" s="11"/>
      <c r="G253" s="16"/>
      <c r="H253" s="16"/>
      <c r="I253" s="16"/>
    </row>
    <row r="254" spans="1:9" ht="13.5" customHeight="1" thickBot="1">
      <c r="A254" s="6"/>
      <c r="B254" s="429" t="s">
        <v>188</v>
      </c>
      <c r="C254" s="450"/>
      <c r="D254" s="33"/>
      <c r="E254" s="34"/>
      <c r="F254" s="36"/>
      <c r="G254" s="3"/>
      <c r="H254" s="3"/>
      <c r="I254" s="3"/>
    </row>
    <row r="255" spans="1:9" s="115" customFormat="1" ht="13.5" customHeight="1">
      <c r="A255" s="103"/>
      <c r="B255" s="49" t="s">
        <v>178</v>
      </c>
      <c r="C255" s="17"/>
      <c r="D255" s="156"/>
      <c r="E255" s="17"/>
      <c r="F255" s="66"/>
      <c r="G255" s="35"/>
      <c r="H255" s="35"/>
      <c r="I255" s="35"/>
    </row>
    <row r="256" spans="1:9" s="136" customFormat="1" ht="13.5" customHeight="1">
      <c r="A256" s="203">
        <v>99</v>
      </c>
      <c r="B256" s="326" t="s">
        <v>179</v>
      </c>
      <c r="C256" s="505" t="s">
        <v>17</v>
      </c>
      <c r="D256" s="506">
        <f>350+110+50</f>
        <v>510</v>
      </c>
      <c r="E256" s="505"/>
      <c r="F256" s="507"/>
      <c r="I256" s="138"/>
    </row>
    <row r="257" spans="1:9" s="136" customFormat="1" ht="13.5" customHeight="1">
      <c r="A257" s="448"/>
      <c r="B257" s="449" t="s">
        <v>180</v>
      </c>
      <c r="C257" s="479"/>
      <c r="D257" s="479"/>
      <c r="E257" s="479"/>
      <c r="F257" s="484"/>
      <c r="I257" s="138"/>
    </row>
    <row r="258" spans="1:9" s="115" customFormat="1" ht="13.5" customHeight="1">
      <c r="A258" s="447"/>
      <c r="B258" s="326" t="s">
        <v>181</v>
      </c>
      <c r="C258" s="502"/>
      <c r="D258" s="502"/>
      <c r="E258" s="487"/>
      <c r="F258" s="498"/>
      <c r="G258" s="35"/>
      <c r="H258" s="35"/>
      <c r="I258" s="35"/>
    </row>
    <row r="259" spans="1:9" s="115" customFormat="1" ht="13.5" customHeight="1">
      <c r="A259" s="203">
        <v>100</v>
      </c>
      <c r="B259" s="327" t="s">
        <v>182</v>
      </c>
      <c r="C259" s="204" t="s">
        <v>17</v>
      </c>
      <c r="D259" s="205">
        <f>D256+60</f>
        <v>570</v>
      </c>
      <c r="E259" s="201"/>
      <c r="F259" s="202"/>
      <c r="G259" s="35"/>
      <c r="H259" s="35"/>
      <c r="I259" s="35"/>
    </row>
    <row r="260" spans="1:9" s="115" customFormat="1" ht="13.5" customHeight="1">
      <c r="A260" s="105"/>
      <c r="B260" s="155" t="s">
        <v>183</v>
      </c>
      <c r="C260" s="92"/>
      <c r="D260" s="210"/>
      <c r="E260" s="17"/>
      <c r="F260" s="66"/>
      <c r="G260" s="35"/>
      <c r="H260" s="35"/>
      <c r="I260" s="35"/>
    </row>
    <row r="261" spans="1:9" s="115" customFormat="1" ht="13.5" customHeight="1">
      <c r="A261" s="4">
        <v>101</v>
      </c>
      <c r="B261" s="77" t="s">
        <v>184</v>
      </c>
      <c r="C261" s="9" t="s">
        <v>17</v>
      </c>
      <c r="D261" s="143">
        <f>0.8*30*2</f>
        <v>48</v>
      </c>
      <c r="E261" s="5"/>
      <c r="F261" s="11"/>
      <c r="G261" s="35"/>
      <c r="H261" s="35"/>
      <c r="I261" s="35"/>
    </row>
    <row r="262" spans="1:9" s="115" customFormat="1" ht="13.5" customHeight="1">
      <c r="A262" s="105"/>
      <c r="B262" s="155" t="s">
        <v>185</v>
      </c>
      <c r="C262" s="92"/>
      <c r="D262" s="210"/>
      <c r="E262" s="17"/>
      <c r="F262" s="66"/>
      <c r="G262" s="35"/>
      <c r="H262" s="35"/>
      <c r="I262" s="35"/>
    </row>
    <row r="263" spans="1:9" s="115" customFormat="1" ht="13.5" customHeight="1">
      <c r="A263" s="4">
        <v>102</v>
      </c>
      <c r="B263" s="328" t="s">
        <v>255</v>
      </c>
      <c r="C263" s="494" t="s">
        <v>24</v>
      </c>
      <c r="D263" s="495">
        <v>60</v>
      </c>
      <c r="E263" s="494"/>
      <c r="F263" s="501"/>
      <c r="G263" s="35"/>
      <c r="H263" s="35"/>
      <c r="I263" s="35"/>
    </row>
    <row r="264" spans="1:9" s="115" customFormat="1" ht="13.5" customHeight="1">
      <c r="A264" s="4"/>
      <c r="B264" s="317" t="s">
        <v>256</v>
      </c>
      <c r="C264" s="502"/>
      <c r="D264" s="502"/>
      <c r="E264" s="503"/>
      <c r="F264" s="504"/>
      <c r="G264" s="35"/>
      <c r="H264" s="35"/>
      <c r="I264" s="35"/>
    </row>
    <row r="265" spans="1:9" s="115" customFormat="1" ht="13.5" customHeight="1">
      <c r="A265" s="105"/>
      <c r="B265" s="155" t="s">
        <v>186</v>
      </c>
      <c r="C265" s="92"/>
      <c r="D265" s="210"/>
      <c r="E265" s="17"/>
      <c r="F265" s="66"/>
      <c r="G265" s="35"/>
      <c r="H265" s="35"/>
      <c r="I265" s="35"/>
    </row>
    <row r="266" spans="1:9" s="115" customFormat="1" ht="13.5" customHeight="1">
      <c r="A266" s="281">
        <v>103</v>
      </c>
      <c r="B266" s="329" t="s">
        <v>187</v>
      </c>
      <c r="C266" s="247" t="s">
        <v>98</v>
      </c>
      <c r="D266" s="282">
        <v>30</v>
      </c>
      <c r="E266" s="247"/>
      <c r="F266" s="283"/>
      <c r="G266" s="35"/>
      <c r="H266" s="35"/>
      <c r="I266" s="35"/>
    </row>
    <row r="267" spans="1:9" ht="12.75" customHeight="1">
      <c r="A267" s="8"/>
      <c r="B267" s="337" t="s">
        <v>189</v>
      </c>
      <c r="C267" s="437"/>
      <c r="D267" s="29"/>
      <c r="E267" s="43"/>
      <c r="F267" s="80"/>
      <c r="G267" s="3"/>
      <c r="H267" s="3"/>
      <c r="I267" s="3"/>
    </row>
    <row r="268" spans="1:9" ht="12.75" customHeight="1">
      <c r="A268" s="12">
        <v>104</v>
      </c>
      <c r="B268" s="69" t="s">
        <v>190</v>
      </c>
      <c r="C268" s="493" t="s">
        <v>24</v>
      </c>
      <c r="D268" s="495">
        <v>60</v>
      </c>
      <c r="E268" s="494"/>
      <c r="F268" s="501"/>
      <c r="G268" s="3"/>
      <c r="H268" s="3"/>
      <c r="I268" s="3"/>
    </row>
    <row r="269" spans="1:9" ht="12.75" customHeight="1">
      <c r="A269" s="4"/>
      <c r="B269" s="330" t="s">
        <v>191</v>
      </c>
      <c r="C269" s="487"/>
      <c r="D269" s="487"/>
      <c r="E269" s="487"/>
      <c r="F269" s="498"/>
      <c r="G269" s="16"/>
      <c r="H269" s="16"/>
      <c r="I269" s="16"/>
    </row>
    <row r="270" spans="1:9" ht="12.75" customHeight="1">
      <c r="A270" s="12">
        <v>105</v>
      </c>
      <c r="B270" s="69" t="s">
        <v>192</v>
      </c>
      <c r="C270" s="486" t="s">
        <v>17</v>
      </c>
      <c r="D270" s="488">
        <f>4*30</f>
        <v>120</v>
      </c>
      <c r="E270" s="489"/>
      <c r="F270" s="491"/>
      <c r="G270" s="16"/>
      <c r="H270" s="16"/>
      <c r="I270" s="16"/>
    </row>
    <row r="271" spans="1:9" ht="12.75" customHeight="1">
      <c r="A271" s="4"/>
      <c r="B271" s="330" t="s">
        <v>193</v>
      </c>
      <c r="C271" s="487"/>
      <c r="D271" s="487"/>
      <c r="E271" s="490"/>
      <c r="F271" s="492"/>
      <c r="G271" s="16"/>
      <c r="H271" s="16"/>
      <c r="I271" s="16"/>
    </row>
    <row r="272" spans="1:9" ht="12.75" customHeight="1">
      <c r="A272" s="456"/>
      <c r="B272" s="337" t="s">
        <v>194</v>
      </c>
      <c r="C272" s="454"/>
      <c r="D272" s="287"/>
      <c r="E272" s="264"/>
      <c r="F272" s="265"/>
      <c r="G272" s="3"/>
      <c r="H272" s="3"/>
      <c r="I272" s="3"/>
    </row>
    <row r="273" spans="1:9" ht="12.75" customHeight="1">
      <c r="A273" s="12">
        <v>106</v>
      </c>
      <c r="B273" s="261" t="s">
        <v>195</v>
      </c>
      <c r="C273" s="288" t="s">
        <v>257</v>
      </c>
      <c r="D273" s="287">
        <v>1</v>
      </c>
      <c r="E273" s="438"/>
      <c r="F273" s="439"/>
      <c r="G273" s="16"/>
      <c r="H273" s="16"/>
      <c r="I273" s="16"/>
    </row>
    <row r="274" spans="1:9" ht="12.75" customHeight="1">
      <c r="A274" s="472"/>
      <c r="B274" s="382" t="s">
        <v>196</v>
      </c>
      <c r="C274" s="508" t="s">
        <v>257</v>
      </c>
      <c r="D274" s="488">
        <v>1</v>
      </c>
      <c r="E274" s="496"/>
      <c r="F274" s="497"/>
      <c r="G274" s="16"/>
      <c r="H274" s="16"/>
      <c r="I274" s="16"/>
    </row>
    <row r="275" spans="1:9" ht="12.75" customHeight="1">
      <c r="A275" s="473"/>
      <c r="B275" s="255" t="s">
        <v>197</v>
      </c>
      <c r="C275" s="479"/>
      <c r="D275" s="479"/>
      <c r="E275" s="479"/>
      <c r="F275" s="484"/>
      <c r="G275" s="16"/>
      <c r="H275" s="16"/>
      <c r="I275" s="16"/>
    </row>
    <row r="276" spans="1:9" ht="12.75" customHeight="1">
      <c r="A276" s="474"/>
      <c r="B276" s="330" t="s">
        <v>198</v>
      </c>
      <c r="C276" s="487"/>
      <c r="D276" s="487"/>
      <c r="E276" s="487"/>
      <c r="F276" s="498"/>
      <c r="G276" s="16"/>
      <c r="H276" s="16"/>
      <c r="I276" s="16"/>
    </row>
    <row r="277" spans="1:9" ht="12.75" customHeight="1">
      <c r="A277" s="455"/>
      <c r="B277" s="286" t="s">
        <v>199</v>
      </c>
      <c r="C277" s="117"/>
      <c r="D277" s="139"/>
      <c r="E277" s="27"/>
      <c r="F277" s="112"/>
      <c r="G277" s="3"/>
      <c r="H277" s="3"/>
      <c r="I277" s="3"/>
    </row>
    <row r="278" spans="1:9" ht="12.75" customHeight="1">
      <c r="A278" s="14"/>
      <c r="B278" s="303" t="s">
        <v>200</v>
      </c>
      <c r="C278" s="44"/>
      <c r="D278" s="29"/>
      <c r="E278" s="9"/>
      <c r="F278" s="15"/>
      <c r="G278" s="3"/>
      <c r="H278" s="3"/>
      <c r="I278" s="3"/>
    </row>
    <row r="279" spans="1:9" ht="12.75" customHeight="1" thickBot="1">
      <c r="A279" s="458">
        <v>107</v>
      </c>
      <c r="B279" s="459" t="s">
        <v>201</v>
      </c>
      <c r="C279" s="460" t="s">
        <v>24</v>
      </c>
      <c r="D279" s="461">
        <v>20</v>
      </c>
      <c r="E279" s="462"/>
      <c r="F279" s="463"/>
      <c r="G279" s="16"/>
      <c r="H279" s="16"/>
      <c r="I279" s="16"/>
    </row>
    <row r="280" spans="1:9" ht="12.75" customHeight="1" thickBot="1">
      <c r="A280" s="1"/>
      <c r="B280" s="207"/>
      <c r="C280" s="28"/>
      <c r="D280" s="114"/>
      <c r="E280" s="113"/>
      <c r="F280" s="113"/>
      <c r="G280" s="16"/>
      <c r="H280" s="16"/>
      <c r="I280" s="16"/>
    </row>
    <row r="281" spans="1:9" s="121" customFormat="1" ht="12.75" customHeight="1" thickBot="1">
      <c r="A281" s="1"/>
      <c r="B281" s="553" t="s">
        <v>289</v>
      </c>
      <c r="C281" s="554"/>
      <c r="D281" s="554"/>
      <c r="E281" s="554"/>
      <c r="F281" s="457"/>
      <c r="G281" s="16"/>
      <c r="H281" s="16"/>
      <c r="I281" s="16"/>
    </row>
    <row r="282" spans="1:9" s="121" customFormat="1" ht="12.75" customHeight="1" thickBot="1">
      <c r="A282" s="1"/>
      <c r="B282" s="207"/>
      <c r="C282" s="28"/>
      <c r="D282" s="114"/>
      <c r="E282" s="113"/>
      <c r="F282" s="113"/>
      <c r="G282" s="16"/>
      <c r="H282" s="16"/>
      <c r="I282" s="16"/>
    </row>
    <row r="283" spans="1:9" s="121" customFormat="1" ht="12.75" customHeight="1" thickBot="1">
      <c r="A283" s="1"/>
      <c r="B283" s="553" t="s">
        <v>286</v>
      </c>
      <c r="C283" s="554"/>
      <c r="D283" s="554"/>
      <c r="E283" s="554"/>
      <c r="F283" s="457"/>
      <c r="G283" s="16"/>
      <c r="H283" s="16"/>
      <c r="I283" s="16"/>
    </row>
    <row r="284" spans="1:9" ht="14.25" customHeight="1" thickBot="1">
      <c r="A284" s="1"/>
      <c r="B284" s="331"/>
      <c r="C284" s="219"/>
      <c r="D284" s="219"/>
      <c r="E284" s="219"/>
      <c r="F284" s="218"/>
      <c r="G284" s="16"/>
      <c r="H284" s="16"/>
      <c r="I284" s="16"/>
    </row>
    <row r="285" spans="1:9" ht="14.25" customHeight="1" thickBot="1">
      <c r="A285" s="1"/>
      <c r="B285" s="555" t="s">
        <v>287</v>
      </c>
      <c r="C285" s="556"/>
      <c r="D285" s="556"/>
      <c r="E285" s="556"/>
      <c r="F285" s="464"/>
      <c r="G285" s="16"/>
      <c r="H285" s="16"/>
      <c r="I285" s="16"/>
    </row>
    <row r="286" spans="1:9" ht="11.25" customHeight="1">
      <c r="A286" s="1"/>
      <c r="B286" s="206"/>
      <c r="C286" s="212"/>
      <c r="D286" s="212"/>
      <c r="F286" s="149"/>
      <c r="G286" s="16"/>
      <c r="H286" s="16"/>
      <c r="I286" s="16"/>
    </row>
    <row r="287" spans="1:9" ht="12.75" customHeight="1">
      <c r="A287" s="1"/>
      <c r="B287" s="207"/>
      <c r="C287" s="213"/>
      <c r="D287" s="213"/>
      <c r="E287" s="113"/>
      <c r="F287" s="113"/>
      <c r="G287" s="16"/>
      <c r="H287" s="16"/>
      <c r="I287" s="16"/>
    </row>
    <row r="288" spans="1:9" ht="13.5" customHeight="1">
      <c r="A288" s="1"/>
      <c r="B288" s="557" t="s">
        <v>290</v>
      </c>
      <c r="C288" s="558"/>
      <c r="D288" s="558"/>
      <c r="E288" s="558"/>
      <c r="F288" s="558"/>
      <c r="G288" s="16"/>
      <c r="H288" s="16"/>
      <c r="I288" s="16"/>
    </row>
    <row r="289" spans="1:9" ht="12.75" customHeight="1">
      <c r="A289" s="1"/>
      <c r="F289" s="113"/>
      <c r="G289" s="16"/>
      <c r="H289" s="16"/>
      <c r="I289" s="16"/>
    </row>
    <row r="290" spans="1:9" ht="12.75" customHeight="1">
      <c r="A290" s="1"/>
      <c r="B290" s="332"/>
      <c r="E290" s="28"/>
      <c r="F290" s="113"/>
      <c r="G290" s="16"/>
      <c r="H290" s="16"/>
      <c r="I290" s="16"/>
    </row>
    <row r="291" spans="1:9" ht="12.75" customHeight="1">
      <c r="A291" s="1"/>
      <c r="B291" s="332"/>
      <c r="C291" s="559" t="s">
        <v>291</v>
      </c>
      <c r="D291" s="560"/>
      <c r="E291" s="560"/>
      <c r="F291" s="560"/>
      <c r="G291" s="16"/>
      <c r="H291" s="16"/>
      <c r="I291" s="16"/>
    </row>
    <row r="292" spans="1:9" ht="12.75" customHeight="1">
      <c r="A292" s="1"/>
      <c r="B292" s="332"/>
      <c r="C292" s="561" t="s">
        <v>288</v>
      </c>
      <c r="D292" s="561"/>
      <c r="E292" s="561"/>
      <c r="F292" s="561"/>
      <c r="G292" s="16"/>
      <c r="H292" s="16"/>
      <c r="I292" s="16"/>
    </row>
    <row r="293" spans="1:9" ht="12.75" customHeight="1">
      <c r="A293" s="1"/>
      <c r="B293" s="207"/>
      <c r="C293" s="28"/>
      <c r="D293" s="114"/>
      <c r="E293" s="113"/>
      <c r="F293" s="113"/>
      <c r="G293" s="16"/>
      <c r="H293" s="16"/>
      <c r="I293" s="16"/>
    </row>
    <row r="294" spans="1:9" ht="12.75" customHeight="1">
      <c r="A294" s="1"/>
      <c r="B294" s="207"/>
      <c r="C294" s="28"/>
      <c r="D294" s="114"/>
      <c r="E294" s="113"/>
      <c r="F294" s="113"/>
      <c r="G294" s="16"/>
      <c r="H294" s="16"/>
      <c r="I294" s="16"/>
    </row>
  </sheetData>
  <mergeCells count="218">
    <mergeCell ref="B281:E281"/>
    <mergeCell ref="B283:E283"/>
    <mergeCell ref="B285:E285"/>
    <mergeCell ref="B288:F288"/>
    <mergeCell ref="C291:F291"/>
    <mergeCell ref="C292:F292"/>
    <mergeCell ref="F268:F269"/>
    <mergeCell ref="C85:C87"/>
    <mergeCell ref="D85:D87"/>
    <mergeCell ref="E85:E87"/>
    <mergeCell ref="F85:F87"/>
    <mergeCell ref="C125:C126"/>
    <mergeCell ref="D125:D126"/>
    <mergeCell ref="E125:E126"/>
    <mergeCell ref="F125:F126"/>
    <mergeCell ref="C141:C143"/>
    <mergeCell ref="D141:D143"/>
    <mergeCell ref="E141:E143"/>
    <mergeCell ref="F141:F143"/>
    <mergeCell ref="E214:E215"/>
    <mergeCell ref="F214:F215"/>
    <mergeCell ref="E219:E220"/>
    <mergeCell ref="F219:F220"/>
    <mergeCell ref="C175:C176"/>
    <mergeCell ref="E77:E78"/>
    <mergeCell ref="F77:F78"/>
    <mergeCell ref="C152:C153"/>
    <mergeCell ref="D152:D153"/>
    <mergeCell ref="E152:E153"/>
    <mergeCell ref="F152:F153"/>
    <mergeCell ref="C161:C163"/>
    <mergeCell ref="D161:D163"/>
    <mergeCell ref="E161:E163"/>
    <mergeCell ref="F161:F163"/>
    <mergeCell ref="C77:C78"/>
    <mergeCell ref="D77:D78"/>
    <mergeCell ref="C149:C150"/>
    <mergeCell ref="D149:D150"/>
    <mergeCell ref="E149:E150"/>
    <mergeCell ref="F149:F150"/>
    <mergeCell ref="C146:C147"/>
    <mergeCell ref="D146:D147"/>
    <mergeCell ref="E146:E147"/>
    <mergeCell ref="F146:F147"/>
    <mergeCell ref="C138:C140"/>
    <mergeCell ref="D138:D140"/>
    <mergeCell ref="E138:E140"/>
    <mergeCell ref="F138:F140"/>
    <mergeCell ref="D175:D176"/>
    <mergeCell ref="F175:F176"/>
    <mergeCell ref="C194:C195"/>
    <mergeCell ref="D194:D195"/>
    <mergeCell ref="E194:E195"/>
    <mergeCell ref="F194:F195"/>
    <mergeCell ref="C214:C215"/>
    <mergeCell ref="D214:D215"/>
    <mergeCell ref="C210:C211"/>
    <mergeCell ref="D210:D211"/>
    <mergeCell ref="E210:E211"/>
    <mergeCell ref="F210:F211"/>
    <mergeCell ref="F201:F202"/>
    <mergeCell ref="C203:C204"/>
    <mergeCell ref="D203:D204"/>
    <mergeCell ref="E203:E204"/>
    <mergeCell ref="F203:F204"/>
    <mergeCell ref="C201:C202"/>
    <mergeCell ref="D201:D202"/>
    <mergeCell ref="E201:E202"/>
    <mergeCell ref="F133:F134"/>
    <mergeCell ref="C128:C129"/>
    <mergeCell ref="D128:D129"/>
    <mergeCell ref="E128:E129"/>
    <mergeCell ref="F128:F129"/>
    <mergeCell ref="C190:C192"/>
    <mergeCell ref="D190:D192"/>
    <mergeCell ref="E190:E192"/>
    <mergeCell ref="E123:E124"/>
    <mergeCell ref="F123:F124"/>
    <mergeCell ref="C135:C136"/>
    <mergeCell ref="D135:D136"/>
    <mergeCell ref="E135:E136"/>
    <mergeCell ref="F135:F136"/>
    <mergeCell ref="C133:C134"/>
    <mergeCell ref="D133:D134"/>
    <mergeCell ref="E133:E134"/>
    <mergeCell ref="F178:F179"/>
    <mergeCell ref="C164:C166"/>
    <mergeCell ref="D164:D166"/>
    <mergeCell ref="E164:E166"/>
    <mergeCell ref="F164:F166"/>
    <mergeCell ref="F190:F192"/>
    <mergeCell ref="E175:E176"/>
    <mergeCell ref="D35:D36"/>
    <mergeCell ref="C35:C36"/>
    <mergeCell ref="E35:E36"/>
    <mergeCell ref="B1:F1"/>
    <mergeCell ref="C55:C56"/>
    <mergeCell ref="D55:D56"/>
    <mergeCell ref="E55:E56"/>
    <mergeCell ref="F55:F56"/>
    <mergeCell ref="C91:C94"/>
    <mergeCell ref="D91:D94"/>
    <mergeCell ref="E91:E94"/>
    <mergeCell ref="F91:F94"/>
    <mergeCell ref="A5:F5"/>
    <mergeCell ref="D3:F3"/>
    <mergeCell ref="A7:F7"/>
    <mergeCell ref="F35:F36"/>
    <mergeCell ref="C32:C33"/>
    <mergeCell ref="D32:D33"/>
    <mergeCell ref="E32:E33"/>
    <mergeCell ref="F32:F33"/>
    <mergeCell ref="C72:C74"/>
    <mergeCell ref="D72:D74"/>
    <mergeCell ref="E72:E74"/>
    <mergeCell ref="F72:F74"/>
    <mergeCell ref="C15:C17"/>
    <mergeCell ref="D15:D17"/>
    <mergeCell ref="E15:E17"/>
    <mergeCell ref="F15:F17"/>
    <mergeCell ref="C30:C31"/>
    <mergeCell ref="D30:D31"/>
    <mergeCell ref="E30:E31"/>
    <mergeCell ref="F30:F31"/>
    <mergeCell ref="C23:C24"/>
    <mergeCell ref="D23:D24"/>
    <mergeCell ref="E23:E24"/>
    <mergeCell ref="F23:F24"/>
    <mergeCell ref="C19:C20"/>
    <mergeCell ref="D19:D20"/>
    <mergeCell ref="E19:E20"/>
    <mergeCell ref="F19:F20"/>
    <mergeCell ref="F75:F76"/>
    <mergeCell ref="C69:C70"/>
    <mergeCell ref="D67:D68"/>
    <mergeCell ref="C67:C68"/>
    <mergeCell ref="E67:E68"/>
    <mergeCell ref="F67:F68"/>
    <mergeCell ref="D69:D70"/>
    <mergeCell ref="E69:E70"/>
    <mergeCell ref="F69:F70"/>
    <mergeCell ref="C75:C76"/>
    <mergeCell ref="D75:D76"/>
    <mergeCell ref="E75:E76"/>
    <mergeCell ref="C81:C83"/>
    <mergeCell ref="D81:D83"/>
    <mergeCell ref="E81:E83"/>
    <mergeCell ref="F81:F83"/>
    <mergeCell ref="D110:D111"/>
    <mergeCell ref="E110:E111"/>
    <mergeCell ref="F110:F111"/>
    <mergeCell ref="C112:C113"/>
    <mergeCell ref="D112:D113"/>
    <mergeCell ref="E112:E113"/>
    <mergeCell ref="F112:F113"/>
    <mergeCell ref="C95:C97"/>
    <mergeCell ref="D95:D97"/>
    <mergeCell ref="E95:E97"/>
    <mergeCell ref="F95:F97"/>
    <mergeCell ref="C110:C111"/>
    <mergeCell ref="C118:C120"/>
    <mergeCell ref="D118:D120"/>
    <mergeCell ref="E118:E120"/>
    <mergeCell ref="F118:F120"/>
    <mergeCell ref="C123:C124"/>
    <mergeCell ref="D123:D124"/>
    <mergeCell ref="E249:E250"/>
    <mergeCell ref="F249:F250"/>
    <mergeCell ref="C225:C227"/>
    <mergeCell ref="D225:D227"/>
    <mergeCell ref="E225:E227"/>
    <mergeCell ref="F225:F227"/>
    <mergeCell ref="D222:D223"/>
    <mergeCell ref="C222:C223"/>
    <mergeCell ref="E222:E223"/>
    <mergeCell ref="F222:F223"/>
    <mergeCell ref="C219:C220"/>
    <mergeCell ref="D219:D220"/>
    <mergeCell ref="C178:C179"/>
    <mergeCell ref="D178:D179"/>
    <mergeCell ref="E178:E179"/>
    <mergeCell ref="C231:C232"/>
    <mergeCell ref="D231:D232"/>
    <mergeCell ref="E231:E232"/>
    <mergeCell ref="E274:E276"/>
    <mergeCell ref="F274:F276"/>
    <mergeCell ref="C244:C245"/>
    <mergeCell ref="D244:D245"/>
    <mergeCell ref="E244:E245"/>
    <mergeCell ref="F244:F245"/>
    <mergeCell ref="C263:C264"/>
    <mergeCell ref="D263:D264"/>
    <mergeCell ref="E263:E264"/>
    <mergeCell ref="F263:F264"/>
    <mergeCell ref="C256:C258"/>
    <mergeCell ref="D256:D258"/>
    <mergeCell ref="E256:E258"/>
    <mergeCell ref="F256:F258"/>
    <mergeCell ref="C251:C252"/>
    <mergeCell ref="D251:D252"/>
    <mergeCell ref="E251:E252"/>
    <mergeCell ref="F251:F252"/>
    <mergeCell ref="C249:C250"/>
    <mergeCell ref="D249:D250"/>
    <mergeCell ref="C274:C276"/>
    <mergeCell ref="D274:D276"/>
    <mergeCell ref="F231:F232"/>
    <mergeCell ref="C237:C239"/>
    <mergeCell ref="D237:D239"/>
    <mergeCell ref="E237:E239"/>
    <mergeCell ref="F237:F239"/>
    <mergeCell ref="C270:C271"/>
    <mergeCell ref="D270:D271"/>
    <mergeCell ref="E270:E271"/>
    <mergeCell ref="F270:F271"/>
    <mergeCell ref="C268:C269"/>
    <mergeCell ref="E268:E269"/>
    <mergeCell ref="D268:D269"/>
  </mergeCells>
  <printOptions horizontalCentered="1"/>
  <pageMargins left="0.15748031496062992" right="0" top="0.39370078740157483" bottom="0.39370078740157483" header="0.19685039370078741" footer="0.19685039370078741"/>
  <pageSetup paperSize="9" scale="9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2.570312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2.570312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ARKOBI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Malinowski</dc:creator>
  <cp:lastModifiedBy>uzytkownik</cp:lastModifiedBy>
  <cp:lastPrinted>2019-10-16T11:09:35Z</cp:lastPrinted>
  <dcterms:created xsi:type="dcterms:W3CDTF">2005-10-09T09:55:28Z</dcterms:created>
  <dcterms:modified xsi:type="dcterms:W3CDTF">2019-10-16T12:05:35Z</dcterms:modified>
</cp:coreProperties>
</file>